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802" activeTab="1"/>
  </bookViews>
  <sheets>
    <sheet name="Титульный лист" sheetId="24" r:id="rId1"/>
    <sheet name="УП_2023" sheetId="25" r:id="rId2"/>
    <sheet name="Свод данных по бюджету времени" sheetId="26" r:id="rId3"/>
  </sheets>
  <definedNames>
    <definedName name="_xlnm.Print_Titles" localSheetId="1">УП_2023!#REF!</definedName>
    <definedName name="_xlnm.Print_Area" localSheetId="1">УП_2023!$A$3:$BH$134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25" l="1"/>
  <c r="G101" i="25"/>
  <c r="G94" i="25"/>
  <c r="G86" i="25"/>
  <c r="G76" i="25"/>
  <c r="G64" i="25"/>
  <c r="BD124" i="25" l="1"/>
  <c r="AY124" i="25"/>
  <c r="AT124" i="25"/>
  <c r="AO124" i="25"/>
  <c r="AJ124" i="25"/>
  <c r="AE124" i="25"/>
  <c r="Z124" i="25"/>
  <c r="U124" i="25"/>
  <c r="BD123" i="25"/>
  <c r="AY123" i="25"/>
  <c r="AT123" i="25"/>
  <c r="AO123" i="25"/>
  <c r="AJ123" i="25"/>
  <c r="AE123" i="25"/>
  <c r="Z123" i="25"/>
  <c r="U123" i="25"/>
  <c r="BD122" i="25"/>
  <c r="AY122" i="25"/>
  <c r="AT122" i="25"/>
  <c r="AO122" i="25"/>
  <c r="AJ122" i="25"/>
  <c r="AE122" i="25"/>
  <c r="Z122" i="25"/>
  <c r="U122" i="25"/>
  <c r="J120" i="25"/>
  <c r="J119" i="25"/>
  <c r="J118" i="25"/>
  <c r="J117" i="25"/>
  <c r="J116" i="25"/>
  <c r="J114" i="25"/>
  <c r="BF113" i="25"/>
  <c r="BA113" i="25"/>
  <c r="AV113" i="25"/>
  <c r="AQ113" i="25"/>
  <c r="AL113" i="25"/>
  <c r="AG113" i="25"/>
  <c r="AB113" i="25"/>
  <c r="W113" i="25"/>
  <c r="J113" i="25"/>
  <c r="J112" i="25"/>
  <c r="J111" i="25"/>
  <c r="N110" i="25"/>
  <c r="J110" i="25"/>
  <c r="E110" i="25"/>
  <c r="Q109" i="25"/>
  <c r="P109" i="25"/>
  <c r="O109" i="25"/>
  <c r="I109" i="25"/>
  <c r="K109" i="25" s="1"/>
  <c r="J109" i="25" s="1"/>
  <c r="H109" i="25"/>
  <c r="P108" i="25"/>
  <c r="I108" i="25"/>
  <c r="K108" i="25" s="1"/>
  <c r="J108" i="25" s="1"/>
  <c r="H108" i="25"/>
  <c r="E108" i="25"/>
  <c r="Q107" i="25"/>
  <c r="O107" i="25"/>
  <c r="N107" i="25"/>
  <c r="I107" i="25"/>
  <c r="K107" i="25" s="1"/>
  <c r="J107" i="25" s="1"/>
  <c r="H107" i="25"/>
  <c r="Q106" i="25"/>
  <c r="O106" i="25"/>
  <c r="N106" i="25"/>
  <c r="I106" i="25"/>
  <c r="K106" i="25" s="1"/>
  <c r="J106" i="25" s="1"/>
  <c r="H106" i="25"/>
  <c r="Q105" i="25"/>
  <c r="O105" i="25"/>
  <c r="I105" i="25"/>
  <c r="K105" i="25" s="1"/>
  <c r="J105" i="25" s="1"/>
  <c r="H105" i="25"/>
  <c r="Q104" i="25"/>
  <c r="O104" i="25"/>
  <c r="I104" i="25"/>
  <c r="K104" i="25" s="1"/>
  <c r="J104" i="25" s="1"/>
  <c r="H104" i="25"/>
  <c r="Q103" i="25"/>
  <c r="O103" i="25"/>
  <c r="I103" i="25"/>
  <c r="K103" i="25" s="1"/>
  <c r="J103" i="25" s="1"/>
  <c r="H103" i="25"/>
  <c r="Q102" i="25"/>
  <c r="O102" i="25"/>
  <c r="I102" i="25"/>
  <c r="K102" i="25" s="1"/>
  <c r="H102" i="25"/>
  <c r="BH101" i="25"/>
  <c r="BG101" i="25"/>
  <c r="BF101" i="25"/>
  <c r="BE101" i="25"/>
  <c r="BD101" i="25"/>
  <c r="BC101" i="25"/>
  <c r="BB101" i="25"/>
  <c r="BA101" i="25"/>
  <c r="AZ101" i="25"/>
  <c r="AY101" i="25"/>
  <c r="AX101" i="25"/>
  <c r="AW101" i="25"/>
  <c r="AV101" i="25"/>
  <c r="AU101" i="25"/>
  <c r="AT101" i="25"/>
  <c r="AS101" i="25"/>
  <c r="AR101" i="25"/>
  <c r="AQ101" i="25"/>
  <c r="AP101" i="25"/>
  <c r="AO101" i="25"/>
  <c r="AN101" i="25"/>
  <c r="AM101" i="25"/>
  <c r="AL101" i="25"/>
  <c r="AK101" i="25"/>
  <c r="AJ101" i="25"/>
  <c r="AI101" i="25"/>
  <c r="AH101" i="25"/>
  <c r="AG101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M101" i="25"/>
  <c r="L101" i="25"/>
  <c r="D101" i="25"/>
  <c r="Q100" i="25"/>
  <c r="P100" i="25"/>
  <c r="O100" i="25"/>
  <c r="I100" i="25"/>
  <c r="K100" i="25" s="1"/>
  <c r="J100" i="25" s="1"/>
  <c r="H100" i="25"/>
  <c r="P99" i="25"/>
  <c r="I99" i="25"/>
  <c r="K99" i="25" s="1"/>
  <c r="J99" i="25" s="1"/>
  <c r="H99" i="25"/>
  <c r="E99" i="25"/>
  <c r="Q98" i="25"/>
  <c r="O98" i="25"/>
  <c r="N98" i="25"/>
  <c r="I98" i="25"/>
  <c r="K98" i="25" s="1"/>
  <c r="J98" i="25" s="1"/>
  <c r="H98" i="25"/>
  <c r="Q97" i="25"/>
  <c r="O97" i="25"/>
  <c r="N97" i="25"/>
  <c r="N94" i="25" s="1"/>
  <c r="I97" i="25"/>
  <c r="K97" i="25" s="1"/>
  <c r="J97" i="25" s="1"/>
  <c r="H97" i="25"/>
  <c r="Q96" i="25"/>
  <c r="O96" i="25"/>
  <c r="I96" i="25"/>
  <c r="K96" i="25" s="1"/>
  <c r="J96" i="25" s="1"/>
  <c r="H96" i="25"/>
  <c r="Q95" i="25"/>
  <c r="O95" i="25"/>
  <c r="I95" i="25"/>
  <c r="H95" i="25"/>
  <c r="H94" i="25" s="1"/>
  <c r="BH94" i="25"/>
  <c r="BG94" i="25"/>
  <c r="BF94" i="25"/>
  <c r="BE94" i="25"/>
  <c r="BD94" i="25"/>
  <c r="BC94" i="25"/>
  <c r="BB94" i="25"/>
  <c r="BA94" i="25"/>
  <c r="AZ94" i="25"/>
  <c r="AY94" i="25"/>
  <c r="AX94" i="25"/>
  <c r="AW94" i="25"/>
  <c r="AV94" i="25"/>
  <c r="AU94" i="25"/>
  <c r="AT94" i="25"/>
  <c r="AS94" i="25"/>
  <c r="AR94" i="25"/>
  <c r="AQ94" i="25"/>
  <c r="AP94" i="25"/>
  <c r="AO94" i="25"/>
  <c r="AN94" i="25"/>
  <c r="AM94" i="25"/>
  <c r="AL94" i="25"/>
  <c r="AK94" i="25"/>
  <c r="AJ94" i="25"/>
  <c r="AI94" i="25"/>
  <c r="AH94" i="25"/>
  <c r="AG94" i="25"/>
  <c r="AF94" i="25"/>
  <c r="AE94" i="25"/>
  <c r="AD94" i="25"/>
  <c r="AC94" i="25"/>
  <c r="AB94" i="25"/>
  <c r="AA94" i="25"/>
  <c r="Z94" i="25"/>
  <c r="Y94" i="25"/>
  <c r="X94" i="25"/>
  <c r="W94" i="25"/>
  <c r="V94" i="25"/>
  <c r="U94" i="25"/>
  <c r="M94" i="25"/>
  <c r="L94" i="25"/>
  <c r="D94" i="25"/>
  <c r="Q93" i="25"/>
  <c r="P93" i="25"/>
  <c r="O93" i="25"/>
  <c r="I93" i="25"/>
  <c r="K93" i="25" s="1"/>
  <c r="J93" i="25" s="1"/>
  <c r="H93" i="25"/>
  <c r="P92" i="25"/>
  <c r="I92" i="25"/>
  <c r="K92" i="25" s="1"/>
  <c r="J92" i="25" s="1"/>
  <c r="H92" i="25"/>
  <c r="E92" i="25"/>
  <c r="Q91" i="25"/>
  <c r="O91" i="25"/>
  <c r="N91" i="25"/>
  <c r="I91" i="25"/>
  <c r="K91" i="25" s="1"/>
  <c r="J91" i="25" s="1"/>
  <c r="H91" i="25"/>
  <c r="Q90" i="25"/>
  <c r="O90" i="25"/>
  <c r="N90" i="25"/>
  <c r="I90" i="25"/>
  <c r="K90" i="25" s="1"/>
  <c r="J90" i="25" s="1"/>
  <c r="H90" i="25"/>
  <c r="Q89" i="25"/>
  <c r="O89" i="25"/>
  <c r="I89" i="25"/>
  <c r="K89" i="25" s="1"/>
  <c r="J89" i="25" s="1"/>
  <c r="H89" i="25"/>
  <c r="Q88" i="25"/>
  <c r="O88" i="25"/>
  <c r="I88" i="25"/>
  <c r="K88" i="25" s="1"/>
  <c r="J88" i="25" s="1"/>
  <c r="H88" i="25"/>
  <c r="Q87" i="25"/>
  <c r="O87" i="25"/>
  <c r="I87" i="25"/>
  <c r="K87" i="25" s="1"/>
  <c r="H87" i="25"/>
  <c r="BH86" i="25"/>
  <c r="BG86" i="25"/>
  <c r="BF86" i="25"/>
  <c r="BE86" i="25"/>
  <c r="BD86" i="25"/>
  <c r="BC86" i="25"/>
  <c r="BB86" i="25"/>
  <c r="BA86" i="25"/>
  <c r="AZ86" i="25"/>
  <c r="AY86" i="25"/>
  <c r="AX86" i="25"/>
  <c r="AW86" i="25"/>
  <c r="AV86" i="25"/>
  <c r="AU86" i="25"/>
  <c r="AT86" i="25"/>
  <c r="AS86" i="25"/>
  <c r="AR86" i="25"/>
  <c r="AQ86" i="25"/>
  <c r="AP86" i="25"/>
  <c r="AO86" i="25"/>
  <c r="AN86" i="25"/>
  <c r="AM86" i="25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P86" i="25"/>
  <c r="M86" i="25"/>
  <c r="L86" i="25"/>
  <c r="D86" i="25"/>
  <c r="Q85" i="25"/>
  <c r="P85" i="25"/>
  <c r="O85" i="25"/>
  <c r="I85" i="25"/>
  <c r="K85" i="25" s="1"/>
  <c r="J85" i="25" s="1"/>
  <c r="H85" i="25"/>
  <c r="P84" i="25"/>
  <c r="P76" i="25" s="1"/>
  <c r="I84" i="25"/>
  <c r="K84" i="25" s="1"/>
  <c r="J84" i="25" s="1"/>
  <c r="H84" i="25"/>
  <c r="E84" i="25"/>
  <c r="Q83" i="25"/>
  <c r="O83" i="25"/>
  <c r="N83" i="25"/>
  <c r="I83" i="25"/>
  <c r="K83" i="25" s="1"/>
  <c r="J83" i="25" s="1"/>
  <c r="H83" i="25"/>
  <c r="Q82" i="25"/>
  <c r="O82" i="25"/>
  <c r="N82" i="25"/>
  <c r="I82" i="25"/>
  <c r="K82" i="25" s="1"/>
  <c r="J82" i="25" s="1"/>
  <c r="H82" i="25"/>
  <c r="F82" i="25"/>
  <c r="E82" i="25" s="1"/>
  <c r="Q81" i="25"/>
  <c r="O81" i="25"/>
  <c r="I81" i="25"/>
  <c r="K81" i="25" s="1"/>
  <c r="J81" i="25" s="1"/>
  <c r="H81" i="25"/>
  <c r="Q80" i="25"/>
  <c r="O80" i="25"/>
  <c r="I80" i="25"/>
  <c r="K80" i="25" s="1"/>
  <c r="J80" i="25" s="1"/>
  <c r="H80" i="25"/>
  <c r="F80" i="25" s="1"/>
  <c r="E80" i="25" s="1"/>
  <c r="Q79" i="25"/>
  <c r="O79" i="25"/>
  <c r="I79" i="25"/>
  <c r="K79" i="25" s="1"/>
  <c r="J79" i="25" s="1"/>
  <c r="H79" i="25"/>
  <c r="Q78" i="25"/>
  <c r="O78" i="25"/>
  <c r="I78" i="25"/>
  <c r="K78" i="25" s="1"/>
  <c r="J78" i="25" s="1"/>
  <c r="H78" i="25"/>
  <c r="F78" i="25" s="1"/>
  <c r="E78" i="25" s="1"/>
  <c r="Q77" i="25"/>
  <c r="O77" i="25"/>
  <c r="I77" i="25"/>
  <c r="K77" i="25" s="1"/>
  <c r="H77" i="25"/>
  <c r="BH76" i="25"/>
  <c r="BG76" i="25"/>
  <c r="BF76" i="25"/>
  <c r="BE76" i="25"/>
  <c r="BD76" i="25"/>
  <c r="BC76" i="25"/>
  <c r="BC63" i="25" s="1"/>
  <c r="BB76" i="25"/>
  <c r="BA76" i="25"/>
  <c r="AZ76" i="25"/>
  <c r="AY76" i="25"/>
  <c r="AX76" i="25"/>
  <c r="AW76" i="25"/>
  <c r="AV76" i="25"/>
  <c r="AU76" i="25"/>
  <c r="AT76" i="25"/>
  <c r="AS76" i="25"/>
  <c r="AR76" i="25"/>
  <c r="AQ76" i="25"/>
  <c r="AP76" i="25"/>
  <c r="AO76" i="25"/>
  <c r="AN76" i="25"/>
  <c r="AM76" i="25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W63" i="25" s="1"/>
  <c r="V76" i="25"/>
  <c r="U76" i="25"/>
  <c r="N76" i="25"/>
  <c r="M76" i="25"/>
  <c r="L76" i="25"/>
  <c r="D76" i="25"/>
  <c r="Q75" i="25"/>
  <c r="O75" i="25"/>
  <c r="I75" i="25"/>
  <c r="K75" i="25" s="1"/>
  <c r="J75" i="25" s="1"/>
  <c r="H75" i="25"/>
  <c r="P74" i="25"/>
  <c r="I74" i="25"/>
  <c r="K74" i="25" s="1"/>
  <c r="J74" i="25" s="1"/>
  <c r="H74" i="25"/>
  <c r="E74" i="25"/>
  <c r="Q73" i="25"/>
  <c r="O73" i="25"/>
  <c r="N73" i="25"/>
  <c r="I73" i="25"/>
  <c r="K73" i="25" s="1"/>
  <c r="J73" i="25" s="1"/>
  <c r="H73" i="25"/>
  <c r="Q72" i="25"/>
  <c r="O72" i="25"/>
  <c r="N72" i="25"/>
  <c r="I72" i="25"/>
  <c r="K72" i="25" s="1"/>
  <c r="J72" i="25" s="1"/>
  <c r="H72" i="25"/>
  <c r="Q71" i="25"/>
  <c r="O71" i="25"/>
  <c r="I71" i="25"/>
  <c r="K71" i="25" s="1"/>
  <c r="J71" i="25" s="1"/>
  <c r="H71" i="25"/>
  <c r="Q70" i="25"/>
  <c r="O70" i="25"/>
  <c r="I70" i="25"/>
  <c r="K70" i="25" s="1"/>
  <c r="J70" i="25" s="1"/>
  <c r="H70" i="25"/>
  <c r="Q69" i="25"/>
  <c r="O69" i="25"/>
  <c r="I69" i="25"/>
  <c r="K69" i="25" s="1"/>
  <c r="J69" i="25" s="1"/>
  <c r="H69" i="25"/>
  <c r="Q68" i="25"/>
  <c r="O68" i="25"/>
  <c r="I68" i="25"/>
  <c r="K68" i="25" s="1"/>
  <c r="J68" i="25" s="1"/>
  <c r="H68" i="25"/>
  <c r="Q67" i="25"/>
  <c r="O67" i="25"/>
  <c r="I67" i="25"/>
  <c r="K67" i="25" s="1"/>
  <c r="J67" i="25" s="1"/>
  <c r="H67" i="25"/>
  <c r="Q66" i="25"/>
  <c r="O66" i="25"/>
  <c r="I66" i="25"/>
  <c r="H66" i="25"/>
  <c r="Q65" i="25"/>
  <c r="O65" i="25"/>
  <c r="I65" i="25"/>
  <c r="K65" i="25" s="1"/>
  <c r="H65" i="25"/>
  <c r="BH64" i="25"/>
  <c r="BG64" i="25"/>
  <c r="BF64" i="25"/>
  <c r="BE64" i="25"/>
  <c r="BD64" i="25"/>
  <c r="BC64" i="25"/>
  <c r="BB64" i="25"/>
  <c r="BA64" i="25"/>
  <c r="AZ64" i="25"/>
  <c r="AY64" i="25"/>
  <c r="AX64" i="25"/>
  <c r="AW64" i="25"/>
  <c r="AV64" i="25"/>
  <c r="AU64" i="25"/>
  <c r="AT64" i="25"/>
  <c r="AS64" i="25"/>
  <c r="AR64" i="25"/>
  <c r="AQ64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P64" i="25"/>
  <c r="M64" i="25"/>
  <c r="L64" i="25"/>
  <c r="D64" i="25"/>
  <c r="AM63" i="25"/>
  <c r="T63" i="25"/>
  <c r="R63" i="25"/>
  <c r="L63" i="25"/>
  <c r="I62" i="25"/>
  <c r="K62" i="25" s="1"/>
  <c r="J62" i="25" s="1"/>
  <c r="H62" i="25"/>
  <c r="Q61" i="25"/>
  <c r="P61" i="25"/>
  <c r="O61" i="25"/>
  <c r="I61" i="25"/>
  <c r="K61" i="25" s="1"/>
  <c r="J61" i="25" s="1"/>
  <c r="H61" i="25"/>
  <c r="Q60" i="25"/>
  <c r="P60" i="25"/>
  <c r="O60" i="25"/>
  <c r="I60" i="25"/>
  <c r="K60" i="25" s="1"/>
  <c r="J60" i="25" s="1"/>
  <c r="H60" i="25"/>
  <c r="Q59" i="25"/>
  <c r="P59" i="25"/>
  <c r="O59" i="25"/>
  <c r="I59" i="25"/>
  <c r="K59" i="25" s="1"/>
  <c r="J59" i="25" s="1"/>
  <c r="H59" i="25"/>
  <c r="Q58" i="25"/>
  <c r="P58" i="25"/>
  <c r="O58" i="25"/>
  <c r="I58" i="25"/>
  <c r="K58" i="25" s="1"/>
  <c r="J58" i="25" s="1"/>
  <c r="H58" i="25"/>
  <c r="Q57" i="25"/>
  <c r="P57" i="25"/>
  <c r="O57" i="25"/>
  <c r="I57" i="25"/>
  <c r="K57" i="25" s="1"/>
  <c r="J57" i="25" s="1"/>
  <c r="H57" i="25"/>
  <c r="F57" i="25"/>
  <c r="E57" i="25" s="1"/>
  <c r="Q56" i="25"/>
  <c r="P56" i="25"/>
  <c r="O56" i="25"/>
  <c r="I56" i="25"/>
  <c r="K56" i="25" s="1"/>
  <c r="J56" i="25" s="1"/>
  <c r="H56" i="25"/>
  <c r="Q55" i="25"/>
  <c r="P55" i="25"/>
  <c r="O55" i="25"/>
  <c r="I55" i="25"/>
  <c r="K55" i="25" s="1"/>
  <c r="J55" i="25" s="1"/>
  <c r="H55" i="25"/>
  <c r="F55" i="25" s="1"/>
  <c r="E55" i="25" s="1"/>
  <c r="Q54" i="25"/>
  <c r="P54" i="25"/>
  <c r="O54" i="25"/>
  <c r="I54" i="25"/>
  <c r="K54" i="25" s="1"/>
  <c r="J54" i="25" s="1"/>
  <c r="H54" i="25"/>
  <c r="Q53" i="25"/>
  <c r="P53" i="25"/>
  <c r="O53" i="25"/>
  <c r="I53" i="25"/>
  <c r="K53" i="25" s="1"/>
  <c r="H53" i="25"/>
  <c r="F53" i="25" s="1"/>
  <c r="E53" i="25" s="1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N52" i="25"/>
  <c r="M52" i="25"/>
  <c r="L52" i="25"/>
  <c r="G52" i="25"/>
  <c r="D52" i="25"/>
  <c r="I51" i="25"/>
  <c r="K51" i="25" s="1"/>
  <c r="J51" i="25" s="1"/>
  <c r="H51" i="25"/>
  <c r="Q50" i="25"/>
  <c r="P50" i="25"/>
  <c r="O50" i="25"/>
  <c r="I50" i="25"/>
  <c r="K50" i="25" s="1"/>
  <c r="J50" i="25" s="1"/>
  <c r="H50" i="25"/>
  <c r="Q49" i="25"/>
  <c r="P49" i="25"/>
  <c r="O49" i="25"/>
  <c r="I49" i="25"/>
  <c r="K49" i="25" s="1"/>
  <c r="J49" i="25" s="1"/>
  <c r="H49" i="25"/>
  <c r="Q48" i="25"/>
  <c r="P48" i="25"/>
  <c r="O48" i="25"/>
  <c r="I48" i="25"/>
  <c r="K48" i="25" s="1"/>
  <c r="J48" i="25" s="1"/>
  <c r="H48" i="25"/>
  <c r="Q47" i="25"/>
  <c r="P47" i="25"/>
  <c r="O47" i="25"/>
  <c r="I47" i="25"/>
  <c r="K47" i="25" s="1"/>
  <c r="J47" i="25" s="1"/>
  <c r="H47" i="25"/>
  <c r="Q46" i="25"/>
  <c r="P46" i="25"/>
  <c r="O46" i="25"/>
  <c r="I46" i="25"/>
  <c r="K46" i="25" s="1"/>
  <c r="J46" i="25" s="1"/>
  <c r="H46" i="25"/>
  <c r="F46" i="25" s="1"/>
  <c r="E46" i="25" s="1"/>
  <c r="BJ45" i="25"/>
  <c r="Q45" i="25"/>
  <c r="P45" i="25"/>
  <c r="O45" i="25"/>
  <c r="I45" i="25"/>
  <c r="K45" i="25" s="1"/>
  <c r="J45" i="25" s="1"/>
  <c r="H45" i="25"/>
  <c r="Q44" i="25"/>
  <c r="P44" i="25"/>
  <c r="O44" i="25"/>
  <c r="I44" i="25"/>
  <c r="K44" i="25" s="1"/>
  <c r="J44" i="25" s="1"/>
  <c r="H44" i="25"/>
  <c r="Q43" i="25"/>
  <c r="P43" i="25"/>
  <c r="O43" i="25"/>
  <c r="I43" i="25"/>
  <c r="K43" i="25" s="1"/>
  <c r="J43" i="25" s="1"/>
  <c r="H43" i="25"/>
  <c r="Q42" i="25"/>
  <c r="P42" i="25"/>
  <c r="P51" i="25" s="1"/>
  <c r="P41" i="25" s="1"/>
  <c r="O42" i="25"/>
  <c r="I42" i="25"/>
  <c r="H42" i="25"/>
  <c r="BH41" i="25"/>
  <c r="BG41" i="25"/>
  <c r="BF41" i="25"/>
  <c r="BE41" i="25"/>
  <c r="BD41" i="25"/>
  <c r="BC41" i="25"/>
  <c r="BB41" i="25"/>
  <c r="BA41" i="25"/>
  <c r="AZ41" i="25"/>
  <c r="AY41" i="25"/>
  <c r="AX41" i="25"/>
  <c r="AW41" i="25"/>
  <c r="AV41" i="25"/>
  <c r="AU41" i="25"/>
  <c r="AT41" i="25"/>
  <c r="AS41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N41" i="25"/>
  <c r="M41" i="25"/>
  <c r="L41" i="25"/>
  <c r="G41" i="25"/>
  <c r="D41" i="25"/>
  <c r="T39" i="25"/>
  <c r="J39" i="25"/>
  <c r="T38" i="25"/>
  <c r="J38" i="25"/>
  <c r="T37" i="25"/>
  <c r="S37" i="25"/>
  <c r="Q37" i="25"/>
  <c r="Q36" i="25" s="1"/>
  <c r="O37" i="25"/>
  <c r="O36" i="25" s="1"/>
  <c r="I37" i="25"/>
  <c r="I36" i="25" s="1"/>
  <c r="H37" i="25"/>
  <c r="BH36" i="25"/>
  <c r="BG36" i="25"/>
  <c r="BF36" i="25"/>
  <c r="BE36" i="25"/>
  <c r="BD36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P36" i="25"/>
  <c r="N36" i="25"/>
  <c r="M36" i="25"/>
  <c r="L36" i="25"/>
  <c r="G36" i="25"/>
  <c r="E36" i="25"/>
  <c r="D36" i="25"/>
  <c r="T35" i="25"/>
  <c r="S35" i="25"/>
  <c r="Q35" i="25"/>
  <c r="P35" i="25"/>
  <c r="O35" i="25"/>
  <c r="I35" i="25"/>
  <c r="H35" i="25"/>
  <c r="T34" i="25"/>
  <c r="S34" i="25"/>
  <c r="Q34" i="25"/>
  <c r="P34" i="25"/>
  <c r="O34" i="25"/>
  <c r="I34" i="25"/>
  <c r="H34" i="25"/>
  <c r="S33" i="25"/>
  <c r="Q33" i="25"/>
  <c r="P33" i="25"/>
  <c r="O33" i="25"/>
  <c r="I33" i="25"/>
  <c r="H33" i="25"/>
  <c r="F33" i="25" s="1"/>
  <c r="BH32" i="25"/>
  <c r="BG32" i="25"/>
  <c r="BF32" i="25"/>
  <c r="BE32" i="25"/>
  <c r="BD32" i="25"/>
  <c r="BC32" i="25"/>
  <c r="BB32" i="25"/>
  <c r="BA32" i="25"/>
  <c r="AZ32" i="25"/>
  <c r="AY32" i="25"/>
  <c r="AX32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R32" i="25"/>
  <c r="O32" i="25"/>
  <c r="N32" i="25"/>
  <c r="M32" i="25"/>
  <c r="L32" i="25"/>
  <c r="I32" i="25"/>
  <c r="G32" i="25"/>
  <c r="E32" i="25"/>
  <c r="D32" i="25"/>
  <c r="T31" i="25"/>
  <c r="S31" i="25"/>
  <c r="Q31" i="25"/>
  <c r="P31" i="25"/>
  <c r="O31" i="25"/>
  <c r="I31" i="25"/>
  <c r="K31" i="25" s="1"/>
  <c r="J31" i="25" s="1"/>
  <c r="H31" i="25"/>
  <c r="T30" i="25"/>
  <c r="S30" i="25"/>
  <c r="Q30" i="25"/>
  <c r="P30" i="25"/>
  <c r="O30" i="25"/>
  <c r="I30" i="25"/>
  <c r="K30" i="25" s="1"/>
  <c r="J30" i="25" s="1"/>
  <c r="H30" i="25"/>
  <c r="T29" i="25"/>
  <c r="S29" i="25"/>
  <c r="Q29" i="25"/>
  <c r="P29" i="25"/>
  <c r="O29" i="25"/>
  <c r="I29" i="25"/>
  <c r="K29" i="25" s="1"/>
  <c r="J29" i="25" s="1"/>
  <c r="H29" i="25"/>
  <c r="T28" i="25"/>
  <c r="S28" i="25"/>
  <c r="Q28" i="25"/>
  <c r="P28" i="25"/>
  <c r="O28" i="25"/>
  <c r="I28" i="25"/>
  <c r="K28" i="25" s="1"/>
  <c r="J28" i="25" s="1"/>
  <c r="H28" i="25"/>
  <c r="T27" i="25"/>
  <c r="S27" i="25"/>
  <c r="Q27" i="25"/>
  <c r="P27" i="25"/>
  <c r="O27" i="25"/>
  <c r="I27" i="25"/>
  <c r="K27" i="25" s="1"/>
  <c r="J27" i="25" s="1"/>
  <c r="H27" i="25"/>
  <c r="T26" i="25"/>
  <c r="S26" i="25"/>
  <c r="Q26" i="25"/>
  <c r="P26" i="25"/>
  <c r="O26" i="25"/>
  <c r="I26" i="25"/>
  <c r="K26" i="25" s="1"/>
  <c r="J26" i="25" s="1"/>
  <c r="H26" i="25"/>
  <c r="T25" i="25"/>
  <c r="S25" i="25"/>
  <c r="Q25" i="25"/>
  <c r="P25" i="25"/>
  <c r="O25" i="25"/>
  <c r="I25" i="25"/>
  <c r="K25" i="25" s="1"/>
  <c r="J25" i="25" s="1"/>
  <c r="H25" i="25"/>
  <c r="T24" i="25"/>
  <c r="S24" i="25"/>
  <c r="Q24" i="25"/>
  <c r="P24" i="25"/>
  <c r="O24" i="25"/>
  <c r="I24" i="25"/>
  <c r="K24" i="25" s="1"/>
  <c r="J24" i="25" s="1"/>
  <c r="H24" i="25"/>
  <c r="T23" i="25"/>
  <c r="S23" i="25"/>
  <c r="Q23" i="25"/>
  <c r="P23" i="25"/>
  <c r="O23" i="25"/>
  <c r="I23" i="25"/>
  <c r="K23" i="25" s="1"/>
  <c r="J23" i="25" s="1"/>
  <c r="H23" i="25"/>
  <c r="T22" i="25"/>
  <c r="S22" i="25"/>
  <c r="S20" i="25" s="1"/>
  <c r="Q22" i="25"/>
  <c r="P22" i="25"/>
  <c r="O22" i="25"/>
  <c r="I22" i="25"/>
  <c r="K22" i="25" s="1"/>
  <c r="J22" i="25" s="1"/>
  <c r="H22" i="25"/>
  <c r="T21" i="25"/>
  <c r="S21" i="25"/>
  <c r="Q21" i="25"/>
  <c r="Q20" i="25" s="1"/>
  <c r="P21" i="25"/>
  <c r="O21" i="25"/>
  <c r="I21" i="25"/>
  <c r="K21" i="25" s="1"/>
  <c r="H21" i="25"/>
  <c r="BH20" i="25"/>
  <c r="BH19" i="25" s="1"/>
  <c r="BG20" i="25"/>
  <c r="BF20" i="25"/>
  <c r="BF19" i="25" s="1"/>
  <c r="BE20" i="25"/>
  <c r="BD20" i="25"/>
  <c r="BD19" i="25" s="1"/>
  <c r="BC20" i="25"/>
  <c r="BB20" i="25"/>
  <c r="BB19" i="25" s="1"/>
  <c r="BA20" i="25"/>
  <c r="AZ20" i="25"/>
  <c r="AZ19" i="25" s="1"/>
  <c r="AY20" i="25"/>
  <c r="AX20" i="25"/>
  <c r="AX19" i="25" s="1"/>
  <c r="AW20" i="25"/>
  <c r="AV20" i="25"/>
  <c r="AV19" i="25" s="1"/>
  <c r="AU20" i="25"/>
  <c r="AU19" i="25" s="1"/>
  <c r="AT20" i="25"/>
  <c r="AT19" i="25" s="1"/>
  <c r="AS20" i="25"/>
  <c r="AR20" i="25"/>
  <c r="AR19" i="25" s="1"/>
  <c r="AQ20" i="25"/>
  <c r="AP20" i="25"/>
  <c r="AP19" i="25" s="1"/>
  <c r="AO20" i="25"/>
  <c r="AN20" i="25"/>
  <c r="AN19" i="25" s="1"/>
  <c r="AM20" i="25"/>
  <c r="AL20" i="25"/>
  <c r="AL19" i="25" s="1"/>
  <c r="AK20" i="25"/>
  <c r="AJ20" i="25"/>
  <c r="AJ19" i="25" s="1"/>
  <c r="AI20" i="25"/>
  <c r="AH20" i="25"/>
  <c r="AH19" i="25" s="1"/>
  <c r="AG20" i="25"/>
  <c r="AF20" i="25"/>
  <c r="AF19" i="25" s="1"/>
  <c r="AE20" i="25"/>
  <c r="AE19" i="25" s="1"/>
  <c r="AD20" i="25"/>
  <c r="AD19" i="25" s="1"/>
  <c r="AC20" i="25"/>
  <c r="AB20" i="25"/>
  <c r="AB19" i="25" s="1"/>
  <c r="AA20" i="25"/>
  <c r="Z20" i="25"/>
  <c r="Z19" i="25" s="1"/>
  <c r="Y20" i="25"/>
  <c r="X20" i="25"/>
  <c r="X19" i="25" s="1"/>
  <c r="W20" i="25"/>
  <c r="V20" i="25"/>
  <c r="V19" i="25" s="1"/>
  <c r="U20" i="25"/>
  <c r="R20" i="25"/>
  <c r="N20" i="25"/>
  <c r="N19" i="25" s="1"/>
  <c r="M20" i="25"/>
  <c r="L20" i="25"/>
  <c r="L19" i="25" s="1"/>
  <c r="G20" i="25"/>
  <c r="E20" i="25"/>
  <c r="D20" i="25"/>
  <c r="BC19" i="25"/>
  <c r="AM19" i="25"/>
  <c r="W19" i="25"/>
  <c r="BD15" i="25"/>
  <c r="AY15" i="25"/>
  <c r="AT15" i="25"/>
  <c r="AO15" i="25"/>
  <c r="AJ15" i="25"/>
  <c r="AE15" i="25"/>
  <c r="Z15" i="25"/>
  <c r="U15" i="25"/>
  <c r="D19" i="25" l="1"/>
  <c r="G19" i="25"/>
  <c r="P20" i="25"/>
  <c r="F28" i="25"/>
  <c r="O51" i="25"/>
  <c r="O41" i="25" s="1"/>
  <c r="Q51" i="25"/>
  <c r="Q41" i="25" s="1"/>
  <c r="F56" i="25"/>
  <c r="E56" i="25" s="1"/>
  <c r="U63" i="25"/>
  <c r="U40" i="25" s="1"/>
  <c r="U16" i="25" s="1"/>
  <c r="Y63" i="25"/>
  <c r="AA63" i="25"/>
  <c r="AC63" i="25"/>
  <c r="AE63" i="25"/>
  <c r="AE40" i="25" s="1"/>
  <c r="AE112" i="25" s="1"/>
  <c r="AE121" i="25" s="1"/>
  <c r="AG63" i="25"/>
  <c r="AI63" i="25"/>
  <c r="AI40" i="25" s="1"/>
  <c r="AK63" i="25"/>
  <c r="AO63" i="25"/>
  <c r="AO40" i="25" s="1"/>
  <c r="AO16" i="25" s="1"/>
  <c r="AQ63" i="25"/>
  <c r="AS63" i="25"/>
  <c r="AS40" i="25" s="1"/>
  <c r="AS111" i="25" s="1"/>
  <c r="AU63" i="25"/>
  <c r="AU40" i="25" s="1"/>
  <c r="AW63" i="25"/>
  <c r="AY63" i="25"/>
  <c r="BA63" i="25"/>
  <c r="BE63" i="25"/>
  <c r="BG63" i="25"/>
  <c r="F65" i="25"/>
  <c r="E65" i="25" s="1"/>
  <c r="F72" i="25"/>
  <c r="E72" i="25" s="1"/>
  <c r="N64" i="25"/>
  <c r="I76" i="25"/>
  <c r="N86" i="25"/>
  <c r="O108" i="25"/>
  <c r="O101" i="25" s="1"/>
  <c r="N101" i="25"/>
  <c r="W40" i="25"/>
  <c r="AM40" i="25"/>
  <c r="BC40" i="25"/>
  <c r="BC16" i="25" s="1"/>
  <c r="Y40" i="25"/>
  <c r="AA40" i="25"/>
  <c r="AC40" i="25"/>
  <c r="AG40" i="25"/>
  <c r="AK40" i="25"/>
  <c r="AQ40" i="25"/>
  <c r="AW40" i="25"/>
  <c r="AW16" i="25" s="1"/>
  <c r="AY40" i="25"/>
  <c r="BA40" i="25"/>
  <c r="BE40" i="25"/>
  <c r="BG40" i="25"/>
  <c r="P94" i="25"/>
  <c r="AA19" i="25"/>
  <c r="AA16" i="25" s="1"/>
  <c r="AI19" i="25"/>
  <c r="AQ19" i="25"/>
  <c r="AY19" i="25"/>
  <c r="BG19" i="25"/>
  <c r="BG16" i="25" s="1"/>
  <c r="P32" i="25"/>
  <c r="S32" i="25"/>
  <c r="F34" i="25"/>
  <c r="H86" i="25"/>
  <c r="P101" i="25"/>
  <c r="D63" i="25"/>
  <c r="D40" i="25" s="1"/>
  <c r="AU114" i="25"/>
  <c r="P63" i="25"/>
  <c r="W16" i="25"/>
  <c r="AM111" i="25"/>
  <c r="BC111" i="25"/>
  <c r="O74" i="25"/>
  <c r="O64" i="25" s="1"/>
  <c r="AY112" i="25"/>
  <c r="AY121" i="25" s="1"/>
  <c r="AY16" i="25"/>
  <c r="AA114" i="25"/>
  <c r="BG111" i="25"/>
  <c r="F37" i="25"/>
  <c r="F36" i="25" s="1"/>
  <c r="H36" i="25"/>
  <c r="K42" i="25"/>
  <c r="I41" i="25"/>
  <c r="U19" i="25"/>
  <c r="Y19" i="25"/>
  <c r="Y111" i="25" s="1"/>
  <c r="AC19" i="25"/>
  <c r="AC111" i="25" s="1"/>
  <c r="AG19" i="25"/>
  <c r="AK19" i="25"/>
  <c r="AK114" i="25" s="1"/>
  <c r="AO19" i="25"/>
  <c r="AS19" i="25"/>
  <c r="AW19" i="25"/>
  <c r="BA19" i="25"/>
  <c r="BA16" i="25" s="1"/>
  <c r="BE19" i="25"/>
  <c r="BE114" i="25" s="1"/>
  <c r="O20" i="25"/>
  <c r="O19" i="25" s="1"/>
  <c r="O39" i="25" s="1"/>
  <c r="F24" i="25"/>
  <c r="K34" i="25"/>
  <c r="J34" i="25" s="1"/>
  <c r="G40" i="25"/>
  <c r="N63" i="25"/>
  <c r="N40" i="25" s="1"/>
  <c r="N115" i="25" s="1"/>
  <c r="F113" i="25" s="1"/>
  <c r="K66" i="25"/>
  <c r="J66" i="25" s="1"/>
  <c r="I64" i="25"/>
  <c r="F102" i="25"/>
  <c r="H101" i="25"/>
  <c r="Q32" i="25"/>
  <c r="Q19" i="25" s="1"/>
  <c r="Q39" i="25" s="1"/>
  <c r="T32" i="25"/>
  <c r="F48" i="25"/>
  <c r="E48" i="25" s="1"/>
  <c r="F49" i="25"/>
  <c r="E49" i="25" s="1"/>
  <c r="F50" i="25"/>
  <c r="E50" i="25" s="1"/>
  <c r="P62" i="25"/>
  <c r="P52" i="25" s="1"/>
  <c r="F59" i="25"/>
  <c r="E59" i="25" s="1"/>
  <c r="F60" i="25"/>
  <c r="E60" i="25" s="1"/>
  <c r="F61" i="25"/>
  <c r="E61" i="25" s="1"/>
  <c r="M63" i="25"/>
  <c r="M40" i="25" s="1"/>
  <c r="V63" i="25"/>
  <c r="V40" i="25" s="1"/>
  <c r="V114" i="25" s="1"/>
  <c r="X63" i="25"/>
  <c r="X40" i="25" s="1"/>
  <c r="Z63" i="25"/>
  <c r="Z40" i="25" s="1"/>
  <c r="Z112" i="25" s="1"/>
  <c r="AB63" i="25"/>
  <c r="AB40" i="25" s="1"/>
  <c r="AB16" i="25" s="1"/>
  <c r="AD63" i="25"/>
  <c r="AD40" i="25" s="1"/>
  <c r="AD111" i="25" s="1"/>
  <c r="AF63" i="25"/>
  <c r="AF40" i="25" s="1"/>
  <c r="AH63" i="25"/>
  <c r="AH40" i="25" s="1"/>
  <c r="AH111" i="25" s="1"/>
  <c r="AJ63" i="25"/>
  <c r="AJ40" i="25" s="1"/>
  <c r="AL63" i="25"/>
  <c r="AL40" i="25" s="1"/>
  <c r="AL16" i="25" s="1"/>
  <c r="AN63" i="25"/>
  <c r="AN40" i="25" s="1"/>
  <c r="AP63" i="25"/>
  <c r="AP40" i="25" s="1"/>
  <c r="AP114" i="25" s="1"/>
  <c r="AR63" i="25"/>
  <c r="AR40" i="25" s="1"/>
  <c r="AT63" i="25"/>
  <c r="AT40" i="25" s="1"/>
  <c r="AT112" i="25" s="1"/>
  <c r="AV63" i="25"/>
  <c r="AV40" i="25" s="1"/>
  <c r="AV16" i="25" s="1"/>
  <c r="AX63" i="25"/>
  <c r="AX40" i="25" s="1"/>
  <c r="AX111" i="25" s="1"/>
  <c r="AZ63" i="25"/>
  <c r="AZ40" i="25" s="1"/>
  <c r="BB63" i="25"/>
  <c r="BB40" i="25" s="1"/>
  <c r="BB111" i="25" s="1"/>
  <c r="BD63" i="25"/>
  <c r="BD40" i="25" s="1"/>
  <c r="BF63" i="25"/>
  <c r="BF40" i="25" s="1"/>
  <c r="BF16" i="25" s="1"/>
  <c r="BH63" i="25"/>
  <c r="BH40" i="25" s="1"/>
  <c r="F68" i="25"/>
  <c r="E68" i="25" s="1"/>
  <c r="F70" i="25"/>
  <c r="E70" i="25" s="1"/>
  <c r="F87" i="25"/>
  <c r="E87" i="25" s="1"/>
  <c r="F89" i="25"/>
  <c r="E89" i="25" s="1"/>
  <c r="I94" i="25"/>
  <c r="F105" i="25"/>
  <c r="E105" i="25" s="1"/>
  <c r="F109" i="25"/>
  <c r="E109" i="25" s="1"/>
  <c r="R19" i="25"/>
  <c r="AE16" i="25"/>
  <c r="AM16" i="25"/>
  <c r="AU16" i="25"/>
  <c r="S19" i="25"/>
  <c r="Y16" i="25"/>
  <c r="AC16" i="25"/>
  <c r="BE16" i="25"/>
  <c r="E19" i="25"/>
  <c r="I20" i="25"/>
  <c r="I19" i="25" s="1"/>
  <c r="M19" i="25"/>
  <c r="F22" i="25"/>
  <c r="F26" i="25"/>
  <c r="F30" i="25"/>
  <c r="F47" i="25"/>
  <c r="E47" i="25" s="1"/>
  <c r="L40" i="25"/>
  <c r="L115" i="25" s="1"/>
  <c r="F54" i="25"/>
  <c r="F58" i="25"/>
  <c r="E58" i="25" s="1"/>
  <c r="F66" i="25"/>
  <c r="E66" i="25" s="1"/>
  <c r="F69" i="25"/>
  <c r="E69" i="25" s="1"/>
  <c r="F73" i="25"/>
  <c r="E73" i="25" s="1"/>
  <c r="F79" i="25"/>
  <c r="E79" i="25" s="1"/>
  <c r="F83" i="25"/>
  <c r="E83" i="25" s="1"/>
  <c r="Q92" i="25"/>
  <c r="Q86" i="25" s="1"/>
  <c r="F88" i="25"/>
  <c r="F103" i="25"/>
  <c r="E103" i="25" s="1"/>
  <c r="F106" i="25"/>
  <c r="E106" i="25" s="1"/>
  <c r="F107" i="25"/>
  <c r="E107" i="25" s="1"/>
  <c r="H52" i="25"/>
  <c r="E54" i="25"/>
  <c r="V16" i="25"/>
  <c r="AP16" i="25"/>
  <c r="F21" i="25"/>
  <c r="T20" i="25"/>
  <c r="T19" i="25" s="1"/>
  <c r="F23" i="25"/>
  <c r="F25" i="25"/>
  <c r="F27" i="25"/>
  <c r="F29" i="25"/>
  <c r="F31" i="25"/>
  <c r="F35" i="25"/>
  <c r="F32" i="25" s="1"/>
  <c r="F43" i="25"/>
  <c r="E43" i="25" s="1"/>
  <c r="F44" i="25"/>
  <c r="E44" i="25" s="1"/>
  <c r="F45" i="25"/>
  <c r="E45" i="25" s="1"/>
  <c r="O62" i="25"/>
  <c r="O52" i="25" s="1"/>
  <c r="Q62" i="25"/>
  <c r="Q52" i="25" s="1"/>
  <c r="Q84" i="25"/>
  <c r="Q76" i="25" s="1"/>
  <c r="F91" i="25"/>
  <c r="E91" i="25" s="1"/>
  <c r="F97" i="25"/>
  <c r="E97" i="25" s="1"/>
  <c r="P19" i="25"/>
  <c r="P39" i="25" s="1"/>
  <c r="Q74" i="25"/>
  <c r="Q64" i="25" s="1"/>
  <c r="F67" i="25"/>
  <c r="E67" i="25" s="1"/>
  <c r="F71" i="25"/>
  <c r="E71" i="25" s="1"/>
  <c r="F75" i="25"/>
  <c r="E75" i="25" s="1"/>
  <c r="F77" i="25"/>
  <c r="E77" i="25" s="1"/>
  <c r="O84" i="25"/>
  <c r="O76" i="25" s="1"/>
  <c r="F81" i="25"/>
  <c r="E81" i="25" s="1"/>
  <c r="F85" i="25"/>
  <c r="E85" i="25" s="1"/>
  <c r="E76" i="25" s="1"/>
  <c r="O92" i="25"/>
  <c r="O86" i="25" s="1"/>
  <c r="F90" i="25"/>
  <c r="E90" i="25" s="1"/>
  <c r="F93" i="25"/>
  <c r="E93" i="25" s="1"/>
  <c r="K95" i="25"/>
  <c r="J95" i="25" s="1"/>
  <c r="Q99" i="25"/>
  <c r="Q94" i="25" s="1"/>
  <c r="O99" i="25"/>
  <c r="O94" i="25" s="1"/>
  <c r="F98" i="25"/>
  <c r="E98" i="25" s="1"/>
  <c r="F100" i="25"/>
  <c r="E100" i="25" s="1"/>
  <c r="Q108" i="25"/>
  <c r="Q101" i="25" s="1"/>
  <c r="F104" i="25"/>
  <c r="E104" i="25" s="1"/>
  <c r="E101" i="25" s="1"/>
  <c r="J21" i="25"/>
  <c r="K20" i="25"/>
  <c r="H20" i="25"/>
  <c r="H32" i="25"/>
  <c r="K35" i="25"/>
  <c r="J35" i="25" s="1"/>
  <c r="K37" i="25"/>
  <c r="F42" i="25"/>
  <c r="H41" i="25"/>
  <c r="J77" i="25"/>
  <c r="K76" i="25"/>
  <c r="J76" i="25" s="1"/>
  <c r="J87" i="25"/>
  <c r="K86" i="25"/>
  <c r="J86" i="25" s="1"/>
  <c r="E88" i="25"/>
  <c r="F86" i="25"/>
  <c r="K33" i="25"/>
  <c r="J53" i="25"/>
  <c r="K52" i="25"/>
  <c r="J52" i="25" s="1"/>
  <c r="J65" i="25"/>
  <c r="K64" i="25"/>
  <c r="F64" i="25"/>
  <c r="I52" i="25"/>
  <c r="H64" i="25"/>
  <c r="H76" i="25"/>
  <c r="I86" i="25"/>
  <c r="F95" i="25"/>
  <c r="F96" i="25"/>
  <c r="E96" i="25" s="1"/>
  <c r="F101" i="25"/>
  <c r="K94" i="25"/>
  <c r="J94" i="25" s="1"/>
  <c r="J102" i="25"/>
  <c r="K101" i="25"/>
  <c r="J101" i="25" s="1"/>
  <c r="I101" i="25"/>
  <c r="AI16" i="25" l="1"/>
  <c r="AI111" i="25"/>
  <c r="AS16" i="25"/>
  <c r="E86" i="25"/>
  <c r="AX16" i="25"/>
  <c r="AD16" i="25"/>
  <c r="E52" i="25"/>
  <c r="AK16" i="25"/>
  <c r="G115" i="25"/>
  <c r="AW111" i="25"/>
  <c r="AO112" i="25"/>
  <c r="AO121" i="25" s="1"/>
  <c r="AG16" i="25"/>
  <c r="M115" i="25"/>
  <c r="P40" i="25"/>
  <c r="P115" i="25" s="1"/>
  <c r="AQ16" i="25"/>
  <c r="BB16" i="25"/>
  <c r="AT16" i="25"/>
  <c r="AH16" i="25"/>
  <c r="Z16" i="25"/>
  <c r="AT115" i="25"/>
  <c r="AT121" i="25"/>
  <c r="Z115" i="25"/>
  <c r="Z121" i="25"/>
  <c r="BH111" i="25"/>
  <c r="BH16" i="25"/>
  <c r="BD112" i="25"/>
  <c r="BD16" i="25"/>
  <c r="BD17" i="25" s="1"/>
  <c r="AZ16" i="25"/>
  <c r="AY17" i="25" s="1"/>
  <c r="AZ114" i="25"/>
  <c r="AY115" i="25" s="1"/>
  <c r="AR111" i="25"/>
  <c r="AO115" i="25" s="1"/>
  <c r="AR16" i="25"/>
  <c r="AN16" i="25"/>
  <c r="AN111" i="25"/>
  <c r="AJ112" i="25"/>
  <c r="AJ16" i="25"/>
  <c r="AF114" i="25"/>
  <c r="AE115" i="25" s="1"/>
  <c r="AF16" i="25"/>
  <c r="X16" i="25"/>
  <c r="U17" i="25" s="1"/>
  <c r="X111" i="25"/>
  <c r="AO17" i="25"/>
  <c r="BN40" i="25"/>
  <c r="U112" i="25"/>
  <c r="J42" i="25"/>
  <c r="K41" i="25"/>
  <c r="J41" i="25" s="1"/>
  <c r="F76" i="25"/>
  <c r="O63" i="25"/>
  <c r="O40" i="25" s="1"/>
  <c r="O111" i="25" s="1"/>
  <c r="AT17" i="25"/>
  <c r="F52" i="25"/>
  <c r="O115" i="25"/>
  <c r="Q63" i="25"/>
  <c r="Q40" i="25" s="1"/>
  <c r="I63" i="25"/>
  <c r="I40" i="25" s="1"/>
  <c r="I115" i="25" s="1"/>
  <c r="H63" i="25"/>
  <c r="H40" i="25" s="1"/>
  <c r="E64" i="25"/>
  <c r="E63" i="25" s="1"/>
  <c r="H19" i="25"/>
  <c r="F20" i="25"/>
  <c r="F19" i="25" s="1"/>
  <c r="E95" i="25"/>
  <c r="E94" i="25" s="1"/>
  <c r="F94" i="25"/>
  <c r="J64" i="25"/>
  <c r="K63" i="25"/>
  <c r="J63" i="25" s="1"/>
  <c r="K32" i="25"/>
  <c r="J32" i="25" s="1"/>
  <c r="J33" i="25"/>
  <c r="J37" i="25"/>
  <c r="K36" i="25"/>
  <c r="J36" i="25" s="1"/>
  <c r="J20" i="25"/>
  <c r="F41" i="25"/>
  <c r="E42" i="25"/>
  <c r="E41" i="25" s="1"/>
  <c r="P111" i="25" l="1"/>
  <c r="AE17" i="25"/>
  <c r="Z17" i="25"/>
  <c r="H115" i="25"/>
  <c r="F114" i="25" s="1"/>
  <c r="AJ17" i="25"/>
  <c r="F63" i="25"/>
  <c r="F40" i="25" s="1"/>
  <c r="AJ115" i="25"/>
  <c r="AJ121" i="25"/>
  <c r="BD115" i="25"/>
  <c r="BD121" i="25"/>
  <c r="U115" i="25"/>
  <c r="F112" i="25"/>
  <c r="U121" i="25"/>
  <c r="E40" i="25"/>
  <c r="E16" i="25" s="1"/>
  <c r="E17" i="25" s="1"/>
  <c r="K19" i="25"/>
  <c r="K40" i="25"/>
  <c r="J40" i="25" s="1"/>
  <c r="Q115" i="25"/>
  <c r="Q111" i="25"/>
  <c r="F111" i="25" s="1"/>
  <c r="J19" i="25"/>
  <c r="F115" i="25" l="1"/>
  <c r="F117" i="25" s="1"/>
  <c r="K115" i="25"/>
  <c r="J115" i="25" s="1"/>
</calcChain>
</file>

<file path=xl/sharedStrings.xml><?xml version="1.0" encoding="utf-8"?>
<sst xmlns="http://schemas.openxmlformats.org/spreadsheetml/2006/main" count="471" uniqueCount="311">
  <si>
    <t>Раздел 5. Структура образовательной программы</t>
  </si>
  <si>
    <t>5.1.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</si>
  <si>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</si>
  <si>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</si>
  <si>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</si>
  <si>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</si>
  <si>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</si>
  <si>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</si>
  <si>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</si>
  <si>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</si>
  <si>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</si>
  <si>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</si>
  <si>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</si>
  <si>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</si>
  <si>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</si>
  <si>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</si>
  <si>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</si>
  <si>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</si>
  <si>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</si>
  <si>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</si>
  <si>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</si>
  <si>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</si>
  <si>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</si>
  <si>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</si>
  <si>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</si>
  <si>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</si>
  <si>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</si>
  <si>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</si>
  <si>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</si>
  <si>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</si>
  <si>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</si>
  <si>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</si>
  <si>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</si>
  <si>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</si>
  <si>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</si>
  <si>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</si>
  <si>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</si>
  <si>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</si>
  <si>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</si>
  <si>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</si>
  <si>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</si>
  <si>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</si>
  <si>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</si>
  <si>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</si>
  <si>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</si>
  <si>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</si>
  <si>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</si>
  <si>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</si>
  <si>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</si>
  <si>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</si>
  <si>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</si>
  <si>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</si>
  <si>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</si>
  <si>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</si>
  <si>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</si>
  <si>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</si>
  <si>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</si>
  <si>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</si>
  <si>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УД.00</t>
  </si>
  <si>
    <t>Дополнительные учебные дисциплины</t>
  </si>
  <si>
    <t>0з/1дз/0э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</si>
  <si>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</si>
  <si>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</si>
  <si>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</si>
  <si>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</si>
  <si>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</si>
  <si>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</si>
  <si>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</si>
  <si>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</si>
  <si>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</si>
  <si>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</si>
  <si>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</si>
  <si>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</si>
  <si>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</si>
  <si>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</si>
  <si>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</si>
  <si>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</si>
  <si>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</si>
  <si>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</si>
  <si>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</si>
  <si>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</si>
  <si>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</si>
  <si>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</si>
  <si>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</si>
  <si>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</si>
  <si>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</si>
  <si>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</si>
  <si>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</si>
  <si>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</si>
  <si>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</si>
  <si>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</si>
  <si>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Учебная практика</t>
  </si>
  <si>
    <t>ПП.01</t>
  </si>
  <si>
    <t>ПМ.01.Э</t>
  </si>
  <si>
    <t>Экзамен по модулю</t>
  </si>
  <si>
    <t>МДК.02.01</t>
  </si>
  <si>
    <t>МДК.02.02</t>
  </si>
  <si>
    <t>МДК.02.03</t>
  </si>
  <si>
    <t>УП.02</t>
  </si>
  <si>
    <t>ПП.02</t>
  </si>
  <si>
    <t>ПМ.02.Э</t>
  </si>
  <si>
    <t>МДК.03.01</t>
  </si>
  <si>
    <t>МДК.03.02</t>
  </si>
  <si>
    <t>МДК.03.03</t>
  </si>
  <si>
    <t>МДК.03.04</t>
  </si>
  <si>
    <t>УП.03</t>
  </si>
  <si>
    <t xml:space="preserve"> -, ДЗ</t>
  </si>
  <si>
    <t>ПП.03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</si>
  <si>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</si>
  <si>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</si>
  <si>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</si>
  <si>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</si>
  <si>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</si>
  <si>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</si>
  <si>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</si>
  <si>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</si>
  <si>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</si>
  <si>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Защита дипломного проекта (работы)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</si>
  <si>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</si>
  <si>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</si>
  <si>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</si>
  <si>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</si>
  <si>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</si>
  <si>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</si>
  <si>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</si>
  <si>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</si>
  <si>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</si>
  <si>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</si>
  <si>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</si>
  <si>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</si>
  <si>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</si>
  <si>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</si>
  <si>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</si>
  <si>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</si>
  <si>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</si>
  <si>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</si>
  <si>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</si>
  <si>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</si>
  <si>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</si>
  <si>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</si>
  <si>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</si>
  <si>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</si>
  <si>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МДК.02.04</t>
  </si>
  <si>
    <t>МДК.02.05</t>
  </si>
  <si>
    <t>ПМ.04.Э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</si>
  <si>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</si>
  <si>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</si>
  <si>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</si>
  <si>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</si>
  <si>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</si>
  <si>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</si>
  <si>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</si>
  <si>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</si>
  <si>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</si>
  <si>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</si>
  <si>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</si>
  <si>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</si>
  <si>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СГ.06</t>
  </si>
  <si>
    <t>История России</t>
  </si>
  <si>
    <t>СГ.07</t>
  </si>
  <si>
    <t>СГ.08</t>
  </si>
  <si>
    <t>Государственная итоговая аттестация проводится в форме демонстрационного экзамена и защиты дипломного проекта (работы)</t>
  </si>
  <si>
    <t>ПМ.03.Э</t>
  </si>
  <si>
    <t>МДК.05.01</t>
  </si>
  <si>
    <t>УП.05</t>
  </si>
  <si>
    <t>ПП.05</t>
  </si>
  <si>
    <t>ГИА</t>
  </si>
  <si>
    <t>дисцип. (модули)</t>
  </si>
  <si>
    <t>вариатив</t>
  </si>
  <si>
    <t>СОО</t>
  </si>
  <si>
    <t>З</t>
  </si>
  <si>
    <t xml:space="preserve">условные знаки </t>
  </si>
  <si>
    <t>форм промежуточной аттестации:</t>
  </si>
  <si>
    <t>МДК.04.02</t>
  </si>
  <si>
    <t>ИТОГО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</si>
  <si>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</si>
  <si>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</si>
  <si>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</si>
  <si>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</si>
  <si>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</si>
  <si>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</si>
  <si>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</si>
  <si>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</si>
  <si>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</si>
  <si>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(16 т + 1 ПА)</t>
  </si>
  <si>
    <t>(23 т + 1 ПА)</t>
  </si>
  <si>
    <t>Учебные занятия</t>
  </si>
  <si>
    <t>УП и ПП</t>
  </si>
  <si>
    <t>Вариативная часть</t>
  </si>
  <si>
    <t>IV курс</t>
  </si>
  <si>
    <t>0</t>
  </si>
  <si>
    <t>8 сем.</t>
  </si>
  <si>
    <t>7 сем.</t>
  </si>
  <si>
    <t>1.1. Дипломный проект</t>
  </si>
  <si>
    <t>Выполнение дипломного проекта с 18 мая по 14 июня (всего 4 нед.)</t>
  </si>
  <si>
    <t>Защита дипломного проекта (1 нед.)</t>
  </si>
  <si>
    <t>Всего самостоятельной работы (без ПА)</t>
  </si>
  <si>
    <t>Всего практики учебной и производственной</t>
  </si>
  <si>
    <t>Эм</t>
  </si>
  <si>
    <t>ПМ.05.Э</t>
  </si>
  <si>
    <t>этот столбец для проверки. После работы - скрыть/удалить</t>
  </si>
  <si>
    <t>строки 11-17 после работы скрыть/удалить</t>
  </si>
  <si>
    <t>Статистика</t>
  </si>
  <si>
    <t>Экономический анализ</t>
  </si>
  <si>
    <t>Основы экономической теории</t>
  </si>
  <si>
    <t>Математические методы решения прикладных профессиональных задач</t>
  </si>
  <si>
    <t>Информационные технологии в профессиональной деятельности</t>
  </si>
  <si>
    <t>Основы геодезии и картографии, топографическая графика</t>
  </si>
  <si>
    <t>Здания и сооружения</t>
  </si>
  <si>
    <t>Основы геологии, геоморфологии, почвоведения</t>
  </si>
  <si>
    <t>Основы экономики организации, менеджмента и маркетинга</t>
  </si>
  <si>
    <t>Правовое обеспечение профессиональной деятельности</t>
  </si>
  <si>
    <t>Документационное обеспечение управления</t>
  </si>
  <si>
    <t>Земельное право</t>
  </si>
  <si>
    <t>Подготовка, планирование и выполнение полевых и камеральных работ по инженерно-геодезическим изысканиям</t>
  </si>
  <si>
    <t>Выполнение полевых и камеральных работ по созданию геодезических сетей специального назначения</t>
  </si>
  <si>
    <t>Выполнение топографических съемок и оформление их результатов</t>
  </si>
  <si>
    <t>Проведение технической инвентаризации и технической оценки объектов недвижимости</t>
  </si>
  <si>
    <t>Техническая оценка и инвентаризация объектов недвижимости</t>
  </si>
  <si>
    <t>Территориальное планирование</t>
  </si>
  <si>
    <t>Вспомогательная деятельность в сфере государственного кадастрового учета и (или) государственной регистрации прав на объекты недвижимости, определения кадастровой стоимости</t>
  </si>
  <si>
    <t>Правовое регулирование отношений в землеустройстве, кадастре и градостроительстве</t>
  </si>
  <si>
    <t>Основы ведения единого государственного реестра недвижимости (ЕГРН)</t>
  </si>
  <si>
    <t>Определение кадастровой стоимости объектов недвижимости</t>
  </si>
  <si>
    <t>Осуществление контроля использования и охраны земельных ресурсов и окружающей среды, мониторинг земель</t>
  </si>
  <si>
    <t>Выполнение комплекса работ в рамках мониторинга состояния земель</t>
  </si>
  <si>
    <t>(15 т + 1 п + 1 ПА)</t>
  </si>
  <si>
    <t>25 нед.</t>
  </si>
  <si>
    <t>(13 т + 11 п + 1 ПА)</t>
  </si>
  <si>
    <t>(8 т + 9 п)</t>
  </si>
  <si>
    <t>25 недель</t>
  </si>
  <si>
    <t xml:space="preserve"> -, -, -, ДЗ, -, ДЗ</t>
  </si>
  <si>
    <t>З, З, З, З, З, ДЗ</t>
  </si>
  <si>
    <t xml:space="preserve"> -, -, ДЗ</t>
  </si>
  <si>
    <t xml:space="preserve">  -, ДЗ</t>
  </si>
  <si>
    <t>0з/5дз/4э</t>
  </si>
  <si>
    <t>0з/4дз/0э/1Эм</t>
  </si>
  <si>
    <t>Основы предпринимательской деятельности</t>
  </si>
  <si>
    <t>5з/8дз/3э</t>
  </si>
  <si>
    <t>0з/1дз/2э</t>
  </si>
  <si>
    <t>ДЗ, Э</t>
  </si>
  <si>
    <t>0з/3дз/0э/1Эм</t>
  </si>
  <si>
    <t>Промежуточная аттестация, консультации, самостоятельная работа</t>
  </si>
  <si>
    <t>ПА (см) всего</t>
  </si>
  <si>
    <t>проверка аудиторных часов с ПА</t>
  </si>
  <si>
    <t>0з/2дз/1Эм</t>
  </si>
  <si>
    <t>0з/18дз/0э/5Эм</t>
  </si>
  <si>
    <t>5з/31дз/7э/5Эм</t>
  </si>
  <si>
    <t xml:space="preserve"> -, Э</t>
  </si>
  <si>
    <t>1з/8дз/3э</t>
  </si>
  <si>
    <t>1з/10дз/5э</t>
  </si>
  <si>
    <t>УД.14</t>
  </si>
  <si>
    <t>(22 т + 2 ПА)</t>
  </si>
  <si>
    <t>(17 т)</t>
  </si>
  <si>
    <t>Выполнение работ по профессии 12192 Замерщик на топографо-геодезических и маркшейдерских работах</t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</si>
  <si>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</si>
  <si>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</si>
  <si>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«01» сентября 2023 г.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</si>
  <si>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</si>
  <si>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</si>
  <si>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</si>
  <si>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</si>
  <si>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</si>
  <si>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</si>
  <si>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</si>
  <si>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 xml:space="preserve"> </t>
  </si>
  <si>
    <r>
      <t>Форма обучения:</t>
    </r>
    <r>
      <rPr>
        <sz val="14"/>
        <color theme="1"/>
        <rFont val="Times New Roman"/>
        <family val="1"/>
        <charset val="204"/>
      </rPr>
      <t xml:space="preserve"> очная</t>
    </r>
  </si>
  <si>
    <t>на базе основного общего образования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</si>
  <si>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21.02.19 Землеустройство</t>
    </r>
  </si>
  <si>
    <r>
      <t>Квалификация:</t>
    </r>
    <r>
      <rPr>
        <sz val="14"/>
        <color theme="1"/>
        <rFont val="Times New Roman"/>
        <family val="1"/>
        <charset val="204"/>
      </rPr>
      <t xml:space="preserve"> специалист по землеустройству</t>
    </r>
  </si>
  <si>
    <r>
      <t>Нормативный срок обучения</t>
    </r>
    <r>
      <rPr>
        <sz val="14"/>
        <color theme="1"/>
        <rFont val="Times New Roman"/>
        <family val="1"/>
        <charset val="204"/>
      </rPr>
      <t>: 3 года 10 месяцев</t>
    </r>
  </si>
  <si>
    <t>СГ.09</t>
  </si>
  <si>
    <t>специальность 21.02.19 Землеустройство</t>
  </si>
  <si>
    <r>
      <t xml:space="preserve"> -, ДЗ(к)</t>
    </r>
    <r>
      <rPr>
        <vertAlign val="superscript"/>
        <sz val="10"/>
        <rFont val="Times New Roman"/>
        <family val="1"/>
        <charset val="204"/>
      </rPr>
      <t>1</t>
    </r>
  </si>
  <si>
    <r>
      <t>-, -, ДЗ(к)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</si>
  <si>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 -, ДЗ(к)</t>
    </r>
    <r>
      <rPr>
        <vertAlign val="superscript"/>
        <sz val="10"/>
        <rFont val="Times New Roman"/>
        <family val="1"/>
        <charset val="204"/>
      </rPr>
      <t>2</t>
    </r>
  </si>
  <si>
    <t xml:space="preserve">Охрана окружающей среды и природоохранные мероприятия </t>
  </si>
  <si>
    <r>
      <t>-, ДЗ(к)</t>
    </r>
    <r>
      <rPr>
        <vertAlign val="superscript"/>
        <sz val="10"/>
        <rFont val="Times New Roman"/>
        <family val="1"/>
        <charset val="204"/>
      </rPr>
      <t>1</t>
    </r>
  </si>
  <si>
    <t>Сводные данные по бюджету времени (в неделях/часах) для очной формы обучения</t>
  </si>
  <si>
    <t>Курсы</t>
  </si>
  <si>
    <t>Обучение по дисциплинам и междисциплинарным курсам</t>
  </si>
  <si>
    <r>
      <t xml:space="preserve">Промежуточная аттестация </t>
    </r>
    <r>
      <rPr>
        <i/>
        <sz val="12"/>
        <color theme="1"/>
        <rFont val="Times New Roman"/>
        <family val="1"/>
        <charset val="204"/>
      </rPr>
      <t>и консультации</t>
    </r>
  </si>
  <si>
    <t>Каникулы</t>
  </si>
  <si>
    <t xml:space="preserve">Всего </t>
  </si>
  <si>
    <t>по профилю специальности</t>
  </si>
  <si>
    <t>преддипломная</t>
  </si>
  <si>
    <t>(по курсам)</t>
  </si>
  <si>
    <t>39/1404</t>
  </si>
  <si>
    <t>-</t>
  </si>
  <si>
    <t>2/72</t>
  </si>
  <si>
    <t>11/396</t>
  </si>
  <si>
    <t>52/1872</t>
  </si>
  <si>
    <t>4/144</t>
  </si>
  <si>
    <t>5/180</t>
  </si>
  <si>
    <t>10/360</t>
  </si>
  <si>
    <t>1/36</t>
  </si>
  <si>
    <t>6/216</t>
  </si>
  <si>
    <t>43/1548</t>
  </si>
  <si>
    <t>14/504</t>
  </si>
  <si>
    <t>7/252</t>
  </si>
  <si>
    <t>34/1224</t>
  </si>
  <si>
    <t>199/7164</t>
  </si>
  <si>
    <t>17/612</t>
  </si>
  <si>
    <t>28/1008</t>
  </si>
  <si>
    <t>123/4428</t>
  </si>
  <si>
    <t>План учебного процесса по специальности 21.02.19 Землеустройство</t>
  </si>
  <si>
    <t>ПМ.02</t>
  </si>
  <si>
    <t>ПМ.03</t>
  </si>
  <si>
    <t>ПМ.04</t>
  </si>
  <si>
    <t>ПМ.05</t>
  </si>
  <si>
    <t>(9 т + 8 п + 1 ПА + 6 ГИА)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</si>
</sst>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4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1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12" borderId="1" xfId="1" applyFont="1" applyFill="1" applyBorder="1"/>
    <xf numFmtId="0" fontId="2" fillId="12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vertical="center" wrapText="1"/>
    </xf>
    <xf numFmtId="0" fontId="5" fillId="1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49" fontId="3" fillId="16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top" wrapText="1"/>
    </xf>
    <xf numFmtId="0" fontId="3" fillId="4" borderId="1" xfId="1" applyFont="1" applyFill="1" applyBorder="1" applyAlignment="1">
      <alignment wrapText="1"/>
    </xf>
    <xf numFmtId="0" fontId="1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17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3" borderId="1" xfId="1" applyFont="1" applyFill="1" applyBorder="1" applyAlignment="1">
      <alignment horizontal="center" vertical="center" textRotation="90"/>
    </xf>
    <xf numFmtId="0" fontId="4" fillId="13" borderId="1" xfId="1" applyFont="1" applyFill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textRotation="90" wrapText="1"/>
    </xf>
    <xf numFmtId="0" fontId="4" fillId="13" borderId="3" xfId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vertical="top"/>
    </xf>
    <xf numFmtId="0" fontId="4" fillId="13" borderId="0" xfId="1" applyFont="1" applyFill="1" applyBorder="1" applyAlignment="1">
      <alignment horizontal="center" vertical="top"/>
    </xf>
    <xf numFmtId="0" fontId="6" fillId="13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6" fillId="12" borderId="0" xfId="0" applyFont="1" applyFill="1"/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49" fontId="5" fillId="8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12" borderId="1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1" borderId="9" xfId="1" applyFont="1" applyFill="1" applyBorder="1" applyAlignment="1">
      <alignment vertical="center"/>
    </xf>
    <xf numFmtId="0" fontId="9" fillId="11" borderId="10" xfId="1" applyFont="1" applyFill="1" applyBorder="1" applyAlignment="1">
      <alignment vertical="center" wrapText="1"/>
    </xf>
    <xf numFmtId="0" fontId="5" fillId="11" borderId="8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4" borderId="0" xfId="0" applyFont="1" applyFill="1"/>
    <xf numFmtId="0" fontId="6" fillId="17" borderId="0" xfId="0" applyFont="1" applyFill="1"/>
    <xf numFmtId="0" fontId="6" fillId="6" borderId="0" xfId="0" applyFont="1" applyFill="1"/>
    <xf numFmtId="0" fontId="3" fillId="16" borderId="1" xfId="0" applyFont="1" applyFill="1" applyBorder="1" applyAlignment="1">
      <alignment wrapText="1"/>
    </xf>
    <xf numFmtId="0" fontId="3" fillId="4" borderId="1" xfId="1" applyFont="1" applyFill="1" applyBorder="1"/>
    <xf numFmtId="0" fontId="6" fillId="0" borderId="0" xfId="0" applyFont="1" applyFill="1"/>
    <xf numFmtId="0" fontId="9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4" fillId="13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9" fontId="5" fillId="8" borderId="5" xfId="1" applyNumberFormat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10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3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8" borderId="16" xfId="1" applyNumberFormat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10" borderId="16" xfId="1" applyNumberFormat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/>
    </xf>
    <xf numFmtId="0" fontId="4" fillId="19" borderId="0" xfId="1" applyFont="1" applyFill="1"/>
    <xf numFmtId="0" fontId="5" fillId="18" borderId="1" xfId="1" applyNumberFormat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12" borderId="1" xfId="1" applyFont="1" applyFill="1" applyBorder="1" applyAlignment="1">
      <alignment vertical="center" wrapText="1"/>
    </xf>
    <xf numFmtId="0" fontId="4" fillId="3" borderId="0" xfId="1" applyFont="1" applyFill="1"/>
    <xf numFmtId="0" fontId="5" fillId="12" borderId="5" xfId="1" applyNumberFormat="1" applyFont="1" applyFill="1" applyBorder="1" applyAlignment="1">
      <alignment horizontal="center" vertical="center"/>
    </xf>
    <xf numFmtId="0" fontId="5" fillId="12" borderId="1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1" borderId="1" xfId="1" applyFont="1" applyFill="1" applyBorder="1" applyAlignment="1">
      <alignment horizontal="center" vertical="center"/>
    </xf>
    <xf numFmtId="0" fontId="4" fillId="13" borderId="12" xfId="1" applyFont="1" applyFill="1" applyBorder="1" applyAlignment="1">
      <alignment horizontal="center" vertical="top"/>
    </xf>
    <xf numFmtId="0" fontId="5" fillId="12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49" fontId="5" fillId="22" borderId="8" xfId="1" applyNumberFormat="1" applyFont="1" applyFill="1" applyBorder="1" applyAlignment="1">
      <alignment horizontal="center" vertical="center"/>
    </xf>
    <xf numFmtId="0" fontId="6" fillId="22" borderId="0" xfId="0" applyFont="1" applyFill="1"/>
    <xf numFmtId="0" fontId="5" fillId="18" borderId="12" xfId="1" applyFont="1" applyFill="1" applyBorder="1" applyAlignment="1">
      <alignment horizontal="center" textRotation="90"/>
    </xf>
    <xf numFmtId="0" fontId="5" fillId="18" borderId="3" xfId="1" applyFont="1" applyFill="1" applyBorder="1" applyAlignment="1">
      <alignment horizontal="center" textRotation="90"/>
    </xf>
    <xf numFmtId="0" fontId="4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49" fontId="5" fillId="18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vertical="center"/>
    </xf>
    <xf numFmtId="49" fontId="5" fillId="18" borderId="8" xfId="1" applyNumberFormat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left" vertical="center" wrapText="1"/>
    </xf>
    <xf numFmtId="0" fontId="6" fillId="18" borderId="0" xfId="0" applyFont="1" applyFill="1"/>
    <xf numFmtId="0" fontId="5" fillId="22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textRotation="90"/>
    </xf>
    <xf numFmtId="0" fontId="5" fillId="0" borderId="1" xfId="1" applyFont="1" applyBorder="1" applyAlignment="1">
      <alignment horizontal="center" vertical="center"/>
    </xf>
    <xf numFmtId="0" fontId="4" fillId="18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5" fillId="10" borderId="8" xfId="1" applyNumberFormat="1" applyFont="1" applyFill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top"/>
    </xf>
    <xf numFmtId="0" fontId="4" fillId="13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8" borderId="20" xfId="1" applyNumberFormat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10" borderId="20" xfId="1" applyNumberFormat="1" applyFont="1" applyFill="1" applyBorder="1" applyAlignment="1">
      <alignment horizontal="center" vertical="center"/>
    </xf>
    <xf numFmtId="0" fontId="5" fillId="12" borderId="20" xfId="1" applyNumberFormat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12" borderId="8" xfId="1" applyNumberFormat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3" borderId="23" xfId="1" applyFont="1" applyFill="1" applyBorder="1" applyAlignment="1">
      <alignment horizontal="center" vertical="top"/>
    </xf>
    <xf numFmtId="0" fontId="4" fillId="13" borderId="16" xfId="1" applyFont="1" applyFill="1" applyBorder="1" applyAlignment="1">
      <alignment horizontal="center" vertical="top"/>
    </xf>
    <xf numFmtId="0" fontId="5" fillId="9" borderId="24" xfId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8" borderId="24" xfId="1" applyNumberFormat="1" applyFont="1" applyFill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10" borderId="24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5" fillId="12" borderId="24" xfId="1" applyNumberFormat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2" borderId="12" xfId="1" applyFont="1" applyFill="1" applyBorder="1" applyAlignment="1">
      <alignment horizontal="center" textRotation="90"/>
    </xf>
    <xf numFmtId="0" fontId="4" fillId="22" borderId="12" xfId="1" applyFont="1" applyFill="1" applyBorder="1" applyAlignment="1">
      <alignment horizontal="center" textRotation="90"/>
    </xf>
    <xf numFmtId="0" fontId="4" fillId="22" borderId="8" xfId="1" applyFont="1" applyFill="1" applyBorder="1" applyAlignment="1">
      <alignment horizontal="center" vertical="center"/>
    </xf>
    <xf numFmtId="0" fontId="5" fillId="22" borderId="8" xfId="1" applyNumberFormat="1" applyFont="1" applyFill="1" applyBorder="1" applyAlignment="1">
      <alignment horizontal="center" vertical="center"/>
    </xf>
    <xf numFmtId="0" fontId="5" fillId="22" borderId="8" xfId="1" applyFont="1" applyFill="1" applyBorder="1" applyAlignment="1">
      <alignment vertical="center"/>
    </xf>
    <xf numFmtId="0" fontId="5" fillId="22" borderId="8" xfId="1" applyFont="1" applyFill="1" applyBorder="1" applyAlignment="1">
      <alignment horizontal="center" vertical="center"/>
    </xf>
    <xf numFmtId="0" fontId="5" fillId="22" borderId="13" xfId="1" applyFont="1" applyFill="1" applyBorder="1" applyAlignment="1">
      <alignment horizontal="center" vertical="center"/>
    </xf>
    <xf numFmtId="0" fontId="4" fillId="22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4" borderId="24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3" fillId="0" borderId="0" xfId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/>
    </xf>
    <xf numFmtId="0" fontId="4" fillId="22" borderId="12" xfId="1" applyFont="1" applyFill="1" applyBorder="1" applyAlignment="1">
      <alignment horizontal="center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6" fillId="0" borderId="0" xfId="0" applyNumberFormat="1" applyFont="1"/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4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2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4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9" borderId="18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49" fontId="5" fillId="8" borderId="18" xfId="1" applyNumberFormat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/>
    </xf>
    <xf numFmtId="0" fontId="5" fillId="10" borderId="18" xfId="1" applyNumberFormat="1" applyFont="1" applyFill="1" applyBorder="1" applyAlignment="1">
      <alignment horizontal="center" vertical="center"/>
    </xf>
    <xf numFmtId="0" fontId="5" fillId="12" borderId="18" xfId="1" applyNumberFormat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3" borderId="1" xfId="0" applyFont="1" applyFill="1" applyBorder="1" applyAlignment="1" applyProtection="1">
      <alignment horizontal="center" vertical="center" wrapText="1"/>
    </xf>
    <xf numFmtId="0" fontId="4" fillId="4" borderId="16" xfId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5" fillId="18" borderId="1" xfId="1" applyFont="1" applyFill="1" applyBorder="1" applyAlignment="1">
      <alignment horizontal="center" textRotation="90"/>
    </xf>
    <xf numFmtId="0" fontId="5" fillId="22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6" borderId="18" xfId="1" applyNumberFormat="1" applyFont="1" applyFill="1" applyBorder="1" applyAlignment="1">
      <alignment horizontal="center" vertical="center"/>
    </xf>
    <xf numFmtId="0" fontId="8" fillId="23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2" fillId="15" borderId="1" xfId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16" borderId="8" xfId="0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0" borderId="0" xfId="1" applyFont="1" applyFill="1" applyBorder="1" applyAlignment="1">
      <alignment horizontal="center" textRotation="90"/>
    </xf>
    <xf numFmtId="0" fontId="4" fillId="0" borderId="1" xfId="1" applyNumberFormat="1" applyFont="1" applyFill="1" applyBorder="1" applyAlignment="1">
      <alignment horizontal="center"/>
    </xf>
    <xf numFmtId="0" fontId="5" fillId="3" borderId="0" xfId="1" applyNumberFormat="1" applyFont="1" applyFill="1" applyBorder="1" applyAlignment="1">
      <alignment horizontal="center" vertical="center" textRotation="90"/>
    </xf>
    <xf numFmtId="0" fontId="4" fillId="2" borderId="1" xfId="1" applyNumberFormat="1" applyFont="1" applyFill="1" applyBorder="1" applyAlignment="1">
      <alignment horizontal="center" vertical="center"/>
    </xf>
    <xf numFmtId="0" fontId="4" fillId="2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4" fillId="25" borderId="1" xfId="1" applyNumberFormat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49" fontId="6" fillId="0" borderId="0" xfId="0" applyNumberFormat="1" applyFont="1"/>
    <xf numFmtId="0" fontId="4" fillId="3" borderId="8" xfId="1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0" fontId="2" fillId="18" borderId="1" xfId="1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left" vertical="center" wrapText="1"/>
    </xf>
    <xf numFmtId="49" fontId="2" fillId="12" borderId="3" xfId="0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2" fillId="12" borderId="1" xfId="0" applyFont="1" applyFill="1" applyBorder="1" applyAlignment="1" applyProtection="1">
      <alignment wrapText="1"/>
    </xf>
    <xf numFmtId="49" fontId="2" fillId="12" borderId="1" xfId="0" applyNumberFormat="1" applyFont="1" applyFill="1" applyBorder="1" applyAlignment="1" applyProtection="1">
      <alignment horizontal="center" wrapText="1"/>
    </xf>
    <xf numFmtId="0" fontId="4" fillId="26" borderId="5" xfId="1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5" fillId="22" borderId="0" xfId="1" applyFont="1" applyFill="1" applyBorder="1" applyAlignment="1">
      <alignment horizontal="center" textRotation="90"/>
    </xf>
    <xf numFmtId="0" fontId="5" fillId="22" borderId="13" xfId="1" applyNumberFormat="1" applyFont="1" applyFill="1" applyBorder="1" applyAlignment="1">
      <alignment horizontal="center" vertical="center"/>
    </xf>
    <xf numFmtId="0" fontId="4" fillId="26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 wrapText="1"/>
    </xf>
    <xf numFmtId="0" fontId="16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5" fillId="0" borderId="0" xfId="0" applyFont="1" applyFill="1" applyAlignment="1">
      <alignment horizontal="center"/>
    </xf>
    <xf numFmtId="0" fontId="23" fillId="0" borderId="0" xfId="0" applyFont="1" applyFill="1"/>
    <xf numFmtId="0" fontId="23" fillId="2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3" fillId="4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5" fillId="0" borderId="0" xfId="1" applyNumberFormat="1" applyFont="1" applyFill="1"/>
    <xf numFmtId="0" fontId="23" fillId="0" borderId="0" xfId="1" applyFont="1" applyFill="1"/>
    <xf numFmtId="0" fontId="23" fillId="22" borderId="0" xfId="1" applyFont="1" applyFill="1"/>
    <xf numFmtId="0" fontId="23" fillId="3" borderId="0" xfId="1" applyNumberFormat="1" applyFont="1" applyFill="1"/>
    <xf numFmtId="0" fontId="23" fillId="0" borderId="0" xfId="1" applyNumberFormat="1" applyFont="1" applyFill="1"/>
    <xf numFmtId="0" fontId="23" fillId="20" borderId="0" xfId="1" applyFont="1" applyFill="1"/>
    <xf numFmtId="0" fontId="23" fillId="20" borderId="0" xfId="1" applyNumberFormat="1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4" borderId="0" xfId="0" applyFont="1" applyFill="1" applyAlignment="1">
      <alignment vertical="center"/>
    </xf>
    <xf numFmtId="0" fontId="5" fillId="18" borderId="0" xfId="0" applyFont="1" applyFill="1" applyAlignment="1">
      <alignment horizontal="center"/>
    </xf>
    <xf numFmtId="0" fontId="5" fillId="22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5" xfId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3" borderId="2" xfId="1" applyNumberFormat="1" applyFont="1" applyFill="1" applyBorder="1" applyAlignment="1">
      <alignment horizontal="center" textRotation="90" wrapText="1"/>
    </xf>
    <xf numFmtId="0" fontId="5" fillId="3" borderId="4" xfId="1" applyNumberFormat="1" applyFont="1" applyFill="1" applyBorder="1" applyAlignment="1">
      <alignment horizontal="center" textRotation="90" wrapText="1"/>
    </xf>
    <xf numFmtId="0" fontId="5" fillId="3" borderId="3" xfId="1" applyNumberFormat="1" applyFont="1" applyFill="1" applyBorder="1" applyAlignment="1">
      <alignment horizontal="center" textRotation="90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14" borderId="2" xfId="1" applyFont="1" applyFill="1" applyBorder="1" applyAlignment="1">
      <alignment horizontal="center" textRotation="90" wrapText="1"/>
    </xf>
    <xf numFmtId="0" fontId="5" fillId="14" borderId="4" xfId="1" applyFont="1" applyFill="1" applyBorder="1" applyAlignment="1">
      <alignment horizontal="center" textRotation="90" wrapText="1"/>
    </xf>
    <xf numFmtId="0" fontId="5" fillId="14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FF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sqref="A1:N1"/>
    </sheetView>
  </sheetViews>
  <sheetFormatPr defaultRowHeight="15" x14ac:dyDescent="0.25"/>
  <sheetData>
    <row r="1" spans="1:14" ht="18.75" x14ac:dyDescent="0.3">
      <c r="A1" s="439" t="s">
        <v>255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8.75" x14ac:dyDescent="0.3">
      <c r="A2" s="440" t="s">
        <v>256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8.75" x14ac:dyDescent="0.3">
      <c r="A3" s="440" t="s">
        <v>257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5" spans="1:14" ht="18.75" x14ac:dyDescent="0.3">
      <c r="A5" s="441" t="s">
        <v>258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</row>
    <row r="6" spans="1:14" ht="18.75" x14ac:dyDescent="0.3">
      <c r="A6" s="439" t="s">
        <v>259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8.75" x14ac:dyDescent="0.3">
      <c r="A7" s="439" t="s">
        <v>260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</row>
    <row r="8" spans="1:14" ht="19.5" x14ac:dyDescent="0.35">
      <c r="A8" s="441" t="s">
        <v>261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</row>
    <row r="9" spans="1:14" ht="18.75" x14ac:dyDescent="0.3">
      <c r="A9" s="439" t="s">
        <v>262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</row>
    <row r="10" spans="1:14" ht="18.75" x14ac:dyDescent="0.3">
      <c r="A10" s="439" t="s">
        <v>263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</row>
    <row r="11" spans="1:14" ht="15.75" x14ac:dyDescent="0.25">
      <c r="A11" s="445" t="s">
        <v>264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</row>
    <row r="12" spans="1:14" ht="18.75" x14ac:dyDescent="0.3">
      <c r="A12" s="439" t="s">
        <v>268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</row>
    <row r="13" spans="1:14" ht="15.75" x14ac:dyDescent="0.25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</row>
    <row r="14" spans="1:14" ht="18.75" x14ac:dyDescent="0.3">
      <c r="A14" s="442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</row>
    <row r="15" spans="1:14" ht="15.75" x14ac:dyDescent="0.25">
      <c r="A15" s="443" t="s">
        <v>265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</row>
    <row r="16" spans="1:14" ht="18.75" x14ac:dyDescent="0.3">
      <c r="B16" s="399"/>
      <c r="C16" s="399"/>
      <c r="D16" s="399"/>
      <c r="E16" s="399"/>
      <c r="F16" s="399"/>
      <c r="G16" s="400" t="s">
        <v>269</v>
      </c>
      <c r="I16" s="399"/>
      <c r="J16" s="399"/>
      <c r="K16" s="399"/>
      <c r="L16" s="399"/>
      <c r="M16" s="399"/>
      <c r="N16" s="399"/>
    </row>
    <row r="17" spans="2:14" ht="18.75" x14ac:dyDescent="0.3">
      <c r="B17" s="399"/>
      <c r="C17" s="399"/>
      <c r="D17" s="399"/>
      <c r="E17" s="399"/>
      <c r="F17" s="399"/>
      <c r="G17" s="400" t="s">
        <v>266</v>
      </c>
      <c r="I17" s="399"/>
      <c r="J17" s="399"/>
      <c r="K17" s="399"/>
      <c r="L17" s="399"/>
      <c r="M17" s="399"/>
      <c r="N17" s="399"/>
    </row>
    <row r="18" spans="2:14" ht="18.75" x14ac:dyDescent="0.3">
      <c r="B18" s="399"/>
      <c r="C18" s="399"/>
      <c r="D18" s="399"/>
      <c r="E18" s="399"/>
      <c r="F18" s="399"/>
      <c r="G18" s="400" t="s">
        <v>270</v>
      </c>
      <c r="I18" s="399"/>
      <c r="J18" s="399"/>
      <c r="K18" s="399"/>
      <c r="L18" s="399"/>
      <c r="M18" s="399"/>
      <c r="N18" s="399"/>
    </row>
    <row r="19" spans="2:14" ht="18.75" x14ac:dyDescent="0.3">
      <c r="B19" s="399"/>
      <c r="C19" s="399"/>
      <c r="D19" s="399"/>
      <c r="E19" s="399"/>
      <c r="F19" s="399"/>
      <c r="G19" s="401" t="s">
        <v>267</v>
      </c>
      <c r="I19" s="399"/>
      <c r="J19" s="399"/>
      <c r="K19" s="399"/>
      <c r="L19" s="399"/>
      <c r="M19" s="399"/>
      <c r="N19" s="399"/>
    </row>
  </sheetData>
  <mergeCells count="14">
    <mergeCell ref="A14:N14"/>
    <mergeCell ref="A15:N15"/>
    <mergeCell ref="A8:N8"/>
    <mergeCell ref="A9:N9"/>
    <mergeCell ref="A10:N10"/>
    <mergeCell ref="A11:N11"/>
    <mergeCell ref="A12:N12"/>
    <mergeCell ref="A13:N13"/>
    <mergeCell ref="A7:N7"/>
    <mergeCell ref="A1:N1"/>
    <mergeCell ref="A2:N2"/>
    <mergeCell ref="A3:N3"/>
    <mergeCell ref="A5:N5"/>
    <mergeCell ref="A6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75"/>
  <sheetViews>
    <sheetView tabSelected="1" zoomScale="60" zoomScaleNormal="60" workbookViewId="0">
      <pane xSplit="4" ySplit="18" topLeftCell="E19" activePane="bottomRight" state="frozen"/>
      <selection pane="topRight" activeCell="E1" sqref="E1"/>
      <selection pane="bottomLeft" activeCell="A18" sqref="A18"/>
      <selection pane="bottomRight" activeCell="A3" sqref="A3"/>
    </sheetView>
  </sheetViews>
  <sheetFormatPr defaultColWidth="9.140625" defaultRowHeight="18.75" x14ac:dyDescent="0.25"/>
  <cols>
    <col min="1" max="1" width="12" style="43" customWidth="1"/>
    <col min="2" max="2" width="37.7109375" style="43" customWidth="1"/>
    <col min="3" max="3" width="15.28515625" style="43" customWidth="1"/>
    <col min="4" max="4" width="8.7109375" style="43" hidden="1" customWidth="1"/>
    <col min="5" max="5" width="6.42578125" style="43" customWidth="1"/>
    <col min="6" max="6" width="9.140625" style="43"/>
    <col min="7" max="7" width="9.140625" style="117"/>
    <col min="8" max="8" width="10.85546875" style="43" bestFit="1" customWidth="1"/>
    <col min="9" max="9" width="12.85546875" style="43" bestFit="1" customWidth="1"/>
    <col min="10" max="10" width="6.7109375" style="118" hidden="1" customWidth="1"/>
    <col min="11" max="14" width="9.28515625" style="43" bestFit="1" customWidth="1"/>
    <col min="15" max="16" width="6.28515625" style="43" customWidth="1"/>
    <col min="17" max="17" width="6.140625" style="43" customWidth="1"/>
    <col min="18" max="18" width="9.28515625" style="204" hidden="1" customWidth="1"/>
    <col min="19" max="19" width="9.28515625" style="193" hidden="1" customWidth="1"/>
    <col min="20" max="20" width="7.5703125" style="193" hidden="1" customWidth="1"/>
    <col min="21" max="21" width="9.28515625" style="43" bestFit="1" customWidth="1"/>
    <col min="22" max="24" width="5.7109375" style="43" customWidth="1"/>
    <col min="25" max="25" width="5.7109375" style="119" customWidth="1"/>
    <col min="26" max="26" width="9.28515625" style="43" bestFit="1" customWidth="1"/>
    <col min="27" max="29" width="5.7109375" style="43" customWidth="1"/>
    <col min="30" max="30" width="5.7109375" style="119" customWidth="1"/>
    <col min="31" max="31" width="9.28515625" style="43" bestFit="1" customWidth="1"/>
    <col min="32" max="34" width="5.7109375" style="43" customWidth="1"/>
    <col min="35" max="35" width="5.7109375" style="119" customWidth="1"/>
    <col min="36" max="36" width="9.28515625" style="43" bestFit="1" customWidth="1"/>
    <col min="37" max="39" width="5.7109375" style="43" customWidth="1"/>
    <col min="40" max="40" width="5.7109375" style="119" customWidth="1"/>
    <col min="41" max="41" width="9.28515625" style="43" bestFit="1" customWidth="1"/>
    <col min="42" max="44" width="5.7109375" style="43" customWidth="1"/>
    <col min="45" max="45" width="5.7109375" style="119" customWidth="1"/>
    <col min="46" max="46" width="9.28515625" style="43" bestFit="1" customWidth="1"/>
    <col min="47" max="49" width="5.7109375" style="43" customWidth="1"/>
    <col min="50" max="50" width="5.7109375" style="119" customWidth="1"/>
    <col min="51" max="51" width="9.28515625" style="119" customWidth="1"/>
    <col min="52" max="55" width="5.7109375" style="119" customWidth="1"/>
    <col min="56" max="56" width="9.28515625" style="119" customWidth="1"/>
    <col min="57" max="57" width="5.7109375" style="119" customWidth="1"/>
    <col min="58" max="58" width="6.42578125" style="119" customWidth="1"/>
    <col min="59" max="60" width="5.7109375" style="119" customWidth="1"/>
    <col min="61" max="61" width="12.85546875" style="43" bestFit="1" customWidth="1"/>
    <col min="62" max="68" width="9.140625" style="43"/>
    <col min="69" max="69" width="9.140625" style="419"/>
    <col min="70" max="16384" width="9.140625" style="43"/>
  </cols>
  <sheetData>
    <row r="1" spans="1:97" s="403" customFormat="1" hidden="1" x14ac:dyDescent="0.3">
      <c r="A1" s="409"/>
      <c r="B1" s="46" t="s">
        <v>0</v>
      </c>
      <c r="C1" s="409"/>
      <c r="D1" s="411" t="s">
        <v>200</v>
      </c>
      <c r="E1" s="409"/>
      <c r="F1" s="409"/>
      <c r="G1" s="409"/>
      <c r="H1" s="409"/>
      <c r="I1" s="409"/>
      <c r="J1" s="414" t="s">
        <v>200</v>
      </c>
      <c r="K1" s="409"/>
      <c r="L1" s="409"/>
      <c r="M1" s="409"/>
      <c r="N1" s="409"/>
      <c r="O1" s="409"/>
      <c r="P1" s="409"/>
      <c r="Q1" s="409"/>
      <c r="R1" s="409"/>
      <c r="S1" s="410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Q1" s="415"/>
    </row>
    <row r="2" spans="1:97" s="403" customFormat="1" hidden="1" x14ac:dyDescent="0.3">
      <c r="A2" s="44"/>
      <c r="B2" s="44" t="s">
        <v>1</v>
      </c>
      <c r="C2" s="45" t="s">
        <v>272</v>
      </c>
      <c r="D2" s="411"/>
      <c r="E2" s="412"/>
      <c r="G2" s="45"/>
      <c r="H2" s="409"/>
      <c r="I2" s="409"/>
      <c r="J2" s="413"/>
      <c r="K2" s="409"/>
      <c r="L2" s="409"/>
      <c r="M2" s="409"/>
      <c r="N2" s="409"/>
      <c r="O2" s="409"/>
      <c r="P2" s="409"/>
      <c r="Q2" s="409"/>
      <c r="R2" s="409"/>
      <c r="S2" s="410"/>
      <c r="T2" s="409"/>
      <c r="U2" s="409"/>
      <c r="V2" s="409"/>
      <c r="W2" s="409"/>
      <c r="X2" s="409"/>
      <c r="Y2" s="409"/>
      <c r="Z2" s="46"/>
      <c r="AA2" s="46"/>
      <c r="AB2" s="46"/>
      <c r="AC2" s="46"/>
      <c r="AD2" s="46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Q2" s="415"/>
    </row>
    <row r="3" spans="1:97" s="403" customFormat="1" x14ac:dyDescent="0.3">
      <c r="A3" s="44"/>
      <c r="B3" s="431" t="s">
        <v>305</v>
      </c>
      <c r="C3" s="45"/>
      <c r="D3" s="411"/>
      <c r="E3" s="412"/>
      <c r="G3" s="45"/>
      <c r="H3" s="409"/>
      <c r="I3" s="409"/>
      <c r="J3" s="413"/>
      <c r="K3" s="409"/>
      <c r="L3" s="409"/>
      <c r="M3" s="409"/>
      <c r="N3" s="409"/>
      <c r="O3" s="409"/>
      <c r="P3" s="409"/>
      <c r="Q3" s="409"/>
      <c r="R3" s="409"/>
      <c r="S3" s="410"/>
      <c r="T3" s="409"/>
      <c r="U3" s="409"/>
      <c r="V3" s="409"/>
      <c r="W3" s="409"/>
      <c r="X3" s="409"/>
      <c r="Y3" s="409"/>
      <c r="Z3" s="46"/>
      <c r="AA3" s="46"/>
      <c r="AB3" s="46"/>
      <c r="AC3" s="46"/>
      <c r="AD3" s="46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Q3" s="415"/>
    </row>
    <row r="4" spans="1:97" s="344" customFormat="1" ht="17.25" customHeight="1" x14ac:dyDescent="0.25">
      <c r="D4" s="373"/>
      <c r="E4" s="345"/>
      <c r="F4" s="346"/>
      <c r="G4" s="346"/>
      <c r="H4" s="346"/>
      <c r="I4" s="346"/>
      <c r="J4" s="371"/>
      <c r="K4" s="346"/>
      <c r="L4" s="346"/>
      <c r="M4" s="346"/>
      <c r="N4" s="347"/>
      <c r="O4" s="116"/>
      <c r="P4" s="116"/>
      <c r="Q4" s="346"/>
      <c r="R4" s="346"/>
      <c r="S4" s="395"/>
      <c r="T4" s="346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348"/>
      <c r="BK4" s="349"/>
      <c r="BL4" s="349"/>
      <c r="BM4" s="349"/>
      <c r="BO4" s="350"/>
      <c r="BQ4" s="416"/>
    </row>
    <row r="5" spans="1:97" s="276" customFormat="1" ht="20.45" customHeight="1" x14ac:dyDescent="0.25">
      <c r="A5" s="447" t="s">
        <v>2</v>
      </c>
      <c r="B5" s="450" t="s">
        <v>3</v>
      </c>
      <c r="C5" s="453" t="s">
        <v>4</v>
      </c>
      <c r="D5" s="456" t="s">
        <v>21</v>
      </c>
      <c r="E5" s="459" t="s">
        <v>188</v>
      </c>
      <c r="F5" s="477" t="s">
        <v>6</v>
      </c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9"/>
      <c r="R5" s="351"/>
      <c r="S5" s="352"/>
      <c r="T5" s="352"/>
      <c r="U5" s="462" t="s">
        <v>7</v>
      </c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4"/>
      <c r="AY5" s="353"/>
      <c r="AZ5" s="353"/>
      <c r="BA5" s="353"/>
      <c r="BB5" s="353"/>
      <c r="BC5" s="353"/>
      <c r="BD5" s="353"/>
      <c r="BE5" s="353"/>
      <c r="BF5" s="353"/>
      <c r="BG5" s="353"/>
      <c r="BH5" s="140"/>
      <c r="BI5" s="215"/>
      <c r="BJ5" s="274"/>
      <c r="BK5" s="275"/>
      <c r="BL5" s="275"/>
      <c r="BM5" s="275"/>
      <c r="BO5" s="277"/>
      <c r="BQ5" s="417"/>
    </row>
    <row r="6" spans="1:97" s="276" customFormat="1" ht="30" customHeight="1" x14ac:dyDescent="0.25">
      <c r="A6" s="448"/>
      <c r="B6" s="451"/>
      <c r="C6" s="454"/>
      <c r="D6" s="457"/>
      <c r="E6" s="460"/>
      <c r="F6" s="453" t="s">
        <v>5</v>
      </c>
      <c r="G6" s="465" t="s">
        <v>133</v>
      </c>
      <c r="H6" s="453" t="s">
        <v>9</v>
      </c>
      <c r="I6" s="468" t="s">
        <v>181</v>
      </c>
      <c r="J6" s="469"/>
      <c r="K6" s="469"/>
      <c r="L6" s="469"/>
      <c r="M6" s="470"/>
      <c r="N6" s="453" t="s">
        <v>182</v>
      </c>
      <c r="O6" s="471" t="s">
        <v>14</v>
      </c>
      <c r="P6" s="472"/>
      <c r="Q6" s="473"/>
      <c r="R6" s="195"/>
      <c r="S6" s="262"/>
      <c r="T6" s="262"/>
      <c r="U6" s="474" t="s">
        <v>10</v>
      </c>
      <c r="V6" s="475"/>
      <c r="W6" s="475"/>
      <c r="X6" s="475"/>
      <c r="Y6" s="475"/>
      <c r="Z6" s="475"/>
      <c r="AA6" s="475"/>
      <c r="AB6" s="475"/>
      <c r="AC6" s="475"/>
      <c r="AD6" s="476"/>
      <c r="AE6" s="474" t="s">
        <v>11</v>
      </c>
      <c r="AF6" s="475"/>
      <c r="AG6" s="475"/>
      <c r="AH6" s="475"/>
      <c r="AI6" s="475"/>
      <c r="AJ6" s="475"/>
      <c r="AK6" s="475"/>
      <c r="AL6" s="475"/>
      <c r="AM6" s="475"/>
      <c r="AN6" s="476"/>
      <c r="AO6" s="474" t="s">
        <v>12</v>
      </c>
      <c r="AP6" s="475"/>
      <c r="AQ6" s="475"/>
      <c r="AR6" s="475"/>
      <c r="AS6" s="475"/>
      <c r="AT6" s="475"/>
      <c r="AU6" s="475"/>
      <c r="AV6" s="475"/>
      <c r="AW6" s="475"/>
      <c r="AX6" s="476"/>
      <c r="AY6" s="474" t="s">
        <v>189</v>
      </c>
      <c r="AZ6" s="475"/>
      <c r="BA6" s="475"/>
      <c r="BB6" s="475"/>
      <c r="BC6" s="475"/>
      <c r="BD6" s="475"/>
      <c r="BE6" s="475"/>
      <c r="BF6" s="475"/>
      <c r="BG6" s="475"/>
      <c r="BH6" s="476"/>
      <c r="BI6" s="215"/>
      <c r="BJ6" s="274"/>
      <c r="BK6" s="275"/>
      <c r="BL6" s="275"/>
      <c r="BM6" s="275"/>
      <c r="BO6" s="277"/>
      <c r="BQ6" s="417"/>
    </row>
    <row r="7" spans="1:97" s="276" customFormat="1" ht="32.25" customHeight="1" x14ac:dyDescent="0.25">
      <c r="A7" s="448"/>
      <c r="B7" s="451"/>
      <c r="C7" s="454"/>
      <c r="D7" s="457"/>
      <c r="E7" s="460"/>
      <c r="F7" s="454"/>
      <c r="G7" s="466"/>
      <c r="H7" s="454"/>
      <c r="I7" s="483" t="s">
        <v>146</v>
      </c>
      <c r="J7" s="52"/>
      <c r="K7" s="486" t="s">
        <v>140</v>
      </c>
      <c r="L7" s="487"/>
      <c r="M7" s="488"/>
      <c r="N7" s="454"/>
      <c r="O7" s="453" t="s">
        <v>13</v>
      </c>
      <c r="P7" s="453" t="s">
        <v>128</v>
      </c>
      <c r="Q7" s="453" t="s">
        <v>8</v>
      </c>
      <c r="R7" s="195"/>
      <c r="S7" s="262"/>
      <c r="T7" s="262"/>
      <c r="U7" s="474" t="s">
        <v>15</v>
      </c>
      <c r="V7" s="475"/>
      <c r="W7" s="475"/>
      <c r="X7" s="475"/>
      <c r="Y7" s="481"/>
      <c r="Z7" s="482" t="s">
        <v>16</v>
      </c>
      <c r="AA7" s="475"/>
      <c r="AB7" s="475"/>
      <c r="AC7" s="475"/>
      <c r="AD7" s="476"/>
      <c r="AE7" s="480" t="s">
        <v>17</v>
      </c>
      <c r="AF7" s="475"/>
      <c r="AG7" s="475"/>
      <c r="AH7" s="475"/>
      <c r="AI7" s="481"/>
      <c r="AJ7" s="482" t="s">
        <v>18</v>
      </c>
      <c r="AK7" s="475"/>
      <c r="AL7" s="475"/>
      <c r="AM7" s="475"/>
      <c r="AN7" s="476"/>
      <c r="AO7" s="480" t="s">
        <v>19</v>
      </c>
      <c r="AP7" s="475"/>
      <c r="AQ7" s="475"/>
      <c r="AR7" s="475"/>
      <c r="AS7" s="481"/>
      <c r="AT7" s="482" t="s">
        <v>20</v>
      </c>
      <c r="AU7" s="475"/>
      <c r="AV7" s="475"/>
      <c r="AW7" s="475"/>
      <c r="AX7" s="476"/>
      <c r="AY7" s="480" t="s">
        <v>192</v>
      </c>
      <c r="AZ7" s="475"/>
      <c r="BA7" s="475"/>
      <c r="BB7" s="475"/>
      <c r="BC7" s="481"/>
      <c r="BD7" s="482" t="s">
        <v>191</v>
      </c>
      <c r="BE7" s="475"/>
      <c r="BF7" s="475"/>
      <c r="BG7" s="475"/>
      <c r="BH7" s="476"/>
      <c r="BI7" s="215"/>
      <c r="BJ7" s="274"/>
      <c r="BK7" s="275"/>
      <c r="BL7" s="275"/>
      <c r="BM7" s="275"/>
      <c r="BO7" s="277"/>
      <c r="BQ7" s="417"/>
    </row>
    <row r="8" spans="1:97" s="276" customFormat="1" ht="18" customHeight="1" x14ac:dyDescent="0.25">
      <c r="A8" s="448"/>
      <c r="B8" s="451"/>
      <c r="C8" s="454"/>
      <c r="D8" s="457"/>
      <c r="E8" s="460"/>
      <c r="F8" s="454"/>
      <c r="G8" s="466"/>
      <c r="H8" s="454"/>
      <c r="I8" s="484"/>
      <c r="J8" s="52"/>
      <c r="K8" s="489"/>
      <c r="L8" s="490"/>
      <c r="M8" s="491"/>
      <c r="N8" s="454"/>
      <c r="O8" s="454"/>
      <c r="P8" s="454"/>
      <c r="Q8" s="454"/>
      <c r="R8" s="195"/>
      <c r="S8" s="262"/>
      <c r="T8" s="262"/>
      <c r="U8" s="474" t="s">
        <v>130</v>
      </c>
      <c r="V8" s="475"/>
      <c r="W8" s="475"/>
      <c r="X8" s="475"/>
      <c r="Y8" s="481"/>
      <c r="Z8" s="482" t="s">
        <v>183</v>
      </c>
      <c r="AA8" s="475"/>
      <c r="AB8" s="475"/>
      <c r="AC8" s="475"/>
      <c r="AD8" s="476"/>
      <c r="AE8" s="480" t="s">
        <v>130</v>
      </c>
      <c r="AF8" s="475"/>
      <c r="AG8" s="475"/>
      <c r="AH8" s="475"/>
      <c r="AI8" s="481"/>
      <c r="AJ8" s="482" t="s">
        <v>183</v>
      </c>
      <c r="AK8" s="475"/>
      <c r="AL8" s="475"/>
      <c r="AM8" s="475"/>
      <c r="AN8" s="476"/>
      <c r="AO8" s="480" t="s">
        <v>130</v>
      </c>
      <c r="AP8" s="475"/>
      <c r="AQ8" s="475"/>
      <c r="AR8" s="475"/>
      <c r="AS8" s="481"/>
      <c r="AT8" s="482" t="s">
        <v>227</v>
      </c>
      <c r="AU8" s="475"/>
      <c r="AV8" s="475"/>
      <c r="AW8" s="475"/>
      <c r="AX8" s="476"/>
      <c r="AY8" s="480" t="s">
        <v>130</v>
      </c>
      <c r="AZ8" s="475"/>
      <c r="BA8" s="475"/>
      <c r="BB8" s="475"/>
      <c r="BC8" s="481"/>
      <c r="BD8" s="482" t="s">
        <v>183</v>
      </c>
      <c r="BE8" s="475"/>
      <c r="BF8" s="475"/>
      <c r="BG8" s="475"/>
      <c r="BH8" s="476"/>
      <c r="BI8" s="215"/>
      <c r="BJ8" s="274"/>
      <c r="BK8" s="275"/>
      <c r="BL8" s="275"/>
      <c r="BM8" s="275"/>
      <c r="BO8" s="277"/>
      <c r="BQ8" s="417"/>
    </row>
    <row r="9" spans="1:97" s="276" customFormat="1" ht="16.5" customHeight="1" x14ac:dyDescent="0.25">
      <c r="A9" s="448"/>
      <c r="B9" s="451"/>
      <c r="C9" s="454"/>
      <c r="D9" s="457"/>
      <c r="E9" s="460"/>
      <c r="F9" s="454"/>
      <c r="G9" s="466"/>
      <c r="H9" s="454"/>
      <c r="I9" s="484"/>
      <c r="J9" s="52"/>
      <c r="K9" s="492"/>
      <c r="L9" s="493"/>
      <c r="M9" s="494"/>
      <c r="N9" s="454"/>
      <c r="O9" s="454"/>
      <c r="P9" s="454"/>
      <c r="Q9" s="454"/>
      <c r="R9" s="195"/>
      <c r="S9" s="262"/>
      <c r="T9" s="262"/>
      <c r="U9" s="474" t="s">
        <v>253</v>
      </c>
      <c r="V9" s="475"/>
      <c r="W9" s="475"/>
      <c r="X9" s="475"/>
      <c r="Y9" s="481"/>
      <c r="Z9" s="482" t="s">
        <v>252</v>
      </c>
      <c r="AA9" s="475"/>
      <c r="AB9" s="475"/>
      <c r="AC9" s="475"/>
      <c r="AD9" s="476"/>
      <c r="AE9" s="475" t="s">
        <v>184</v>
      </c>
      <c r="AF9" s="475"/>
      <c r="AG9" s="475"/>
      <c r="AH9" s="475"/>
      <c r="AI9" s="481"/>
      <c r="AJ9" s="482" t="s">
        <v>185</v>
      </c>
      <c r="AK9" s="475"/>
      <c r="AL9" s="475"/>
      <c r="AM9" s="475"/>
      <c r="AN9" s="476"/>
      <c r="AO9" s="475" t="s">
        <v>226</v>
      </c>
      <c r="AP9" s="475"/>
      <c r="AQ9" s="475"/>
      <c r="AR9" s="475"/>
      <c r="AS9" s="481"/>
      <c r="AT9" s="482" t="s">
        <v>228</v>
      </c>
      <c r="AU9" s="475"/>
      <c r="AV9" s="475"/>
      <c r="AW9" s="475"/>
      <c r="AX9" s="476"/>
      <c r="AY9" s="475" t="s">
        <v>229</v>
      </c>
      <c r="AZ9" s="475"/>
      <c r="BA9" s="475"/>
      <c r="BB9" s="475"/>
      <c r="BC9" s="481"/>
      <c r="BD9" s="482" t="s">
        <v>310</v>
      </c>
      <c r="BE9" s="475"/>
      <c r="BF9" s="475"/>
      <c r="BG9" s="475"/>
      <c r="BH9" s="476"/>
      <c r="BI9" s="215"/>
      <c r="BJ9" s="274"/>
      <c r="BK9" s="275"/>
      <c r="BL9" s="275"/>
      <c r="BM9" s="275"/>
      <c r="BO9" s="277"/>
      <c r="BQ9" s="417"/>
    </row>
    <row r="10" spans="1:97" s="278" customFormat="1" ht="166.5" customHeight="1" x14ac:dyDescent="0.25">
      <c r="A10" s="449"/>
      <c r="B10" s="452"/>
      <c r="C10" s="455"/>
      <c r="D10" s="458"/>
      <c r="E10" s="461"/>
      <c r="F10" s="455"/>
      <c r="G10" s="467"/>
      <c r="H10" s="455"/>
      <c r="I10" s="485"/>
      <c r="J10" s="354" t="s">
        <v>136</v>
      </c>
      <c r="K10" s="218" t="s">
        <v>145</v>
      </c>
      <c r="L10" s="218" t="s">
        <v>22</v>
      </c>
      <c r="M10" s="218" t="s">
        <v>23</v>
      </c>
      <c r="N10" s="455"/>
      <c r="O10" s="455"/>
      <c r="P10" s="455"/>
      <c r="Q10" s="455"/>
      <c r="R10" s="194" t="s">
        <v>179</v>
      </c>
      <c r="S10" s="205" t="s">
        <v>244</v>
      </c>
      <c r="T10" s="205" t="s">
        <v>180</v>
      </c>
      <c r="U10" s="270" t="s">
        <v>186</v>
      </c>
      <c r="V10" s="60" t="s">
        <v>128</v>
      </c>
      <c r="W10" s="60" t="s">
        <v>187</v>
      </c>
      <c r="X10" s="258" t="s">
        <v>13</v>
      </c>
      <c r="Y10" s="259" t="s">
        <v>8</v>
      </c>
      <c r="Z10" s="260" t="s">
        <v>186</v>
      </c>
      <c r="AA10" s="60" t="s">
        <v>128</v>
      </c>
      <c r="AB10" s="60" t="s">
        <v>187</v>
      </c>
      <c r="AC10" s="258" t="s">
        <v>13</v>
      </c>
      <c r="AD10" s="261" t="s">
        <v>8</v>
      </c>
      <c r="AE10" s="260" t="s">
        <v>186</v>
      </c>
      <c r="AF10" s="60" t="s">
        <v>128</v>
      </c>
      <c r="AG10" s="60" t="s">
        <v>187</v>
      </c>
      <c r="AH10" s="258" t="s">
        <v>13</v>
      </c>
      <c r="AI10" s="259" t="s">
        <v>8</v>
      </c>
      <c r="AJ10" s="260" t="s">
        <v>186</v>
      </c>
      <c r="AK10" s="60" t="s">
        <v>128</v>
      </c>
      <c r="AL10" s="60" t="s">
        <v>187</v>
      </c>
      <c r="AM10" s="258" t="s">
        <v>13</v>
      </c>
      <c r="AN10" s="261" t="s">
        <v>8</v>
      </c>
      <c r="AO10" s="260" t="s">
        <v>186</v>
      </c>
      <c r="AP10" s="60" t="s">
        <v>128</v>
      </c>
      <c r="AQ10" s="60" t="s">
        <v>187</v>
      </c>
      <c r="AR10" s="258" t="s">
        <v>13</v>
      </c>
      <c r="AS10" s="259" t="s">
        <v>8</v>
      </c>
      <c r="AT10" s="260" t="s">
        <v>186</v>
      </c>
      <c r="AU10" s="60" t="s">
        <v>128</v>
      </c>
      <c r="AV10" s="60" t="s">
        <v>187</v>
      </c>
      <c r="AW10" s="258" t="s">
        <v>13</v>
      </c>
      <c r="AX10" s="261" t="s">
        <v>8</v>
      </c>
      <c r="AY10" s="260" t="s">
        <v>186</v>
      </c>
      <c r="AZ10" s="60" t="s">
        <v>128</v>
      </c>
      <c r="BA10" s="60" t="s">
        <v>187</v>
      </c>
      <c r="BB10" s="258" t="s">
        <v>13</v>
      </c>
      <c r="BC10" s="259" t="s">
        <v>8</v>
      </c>
      <c r="BD10" s="260" t="s">
        <v>186</v>
      </c>
      <c r="BE10" s="60" t="s">
        <v>128</v>
      </c>
      <c r="BF10" s="60" t="s">
        <v>187</v>
      </c>
      <c r="BG10" s="258" t="s">
        <v>13</v>
      </c>
      <c r="BH10" s="261" t="s">
        <v>8</v>
      </c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</row>
    <row r="11" spans="1:97" s="282" customFormat="1" ht="15.75" x14ac:dyDescent="0.25">
      <c r="A11" s="283">
        <v>1</v>
      </c>
      <c r="B11" s="283">
        <v>2</v>
      </c>
      <c r="C11" s="283">
        <v>3</v>
      </c>
      <c r="D11" s="284"/>
      <c r="E11" s="281">
        <v>4</v>
      </c>
      <c r="F11" s="285">
        <v>5</v>
      </c>
      <c r="G11" s="286">
        <v>6</v>
      </c>
      <c r="H11" s="285">
        <v>7</v>
      </c>
      <c r="I11" s="285">
        <v>8</v>
      </c>
      <c r="J11" s="287"/>
      <c r="K11" s="285">
        <v>9</v>
      </c>
      <c r="L11" s="285">
        <v>10</v>
      </c>
      <c r="M11" s="285">
        <v>11</v>
      </c>
      <c r="N11" s="217">
        <v>12</v>
      </c>
      <c r="O11" s="285">
        <v>13</v>
      </c>
      <c r="P11" s="285">
        <v>14</v>
      </c>
      <c r="Q11" s="285">
        <v>15</v>
      </c>
      <c r="R11" s="288"/>
      <c r="S11" s="289"/>
      <c r="T11" s="289"/>
      <c r="U11" s="240">
        <v>16</v>
      </c>
      <c r="V11" s="212">
        <v>17</v>
      </c>
      <c r="W11" s="212">
        <v>18</v>
      </c>
      <c r="X11" s="56">
        <v>19</v>
      </c>
      <c r="Y11" s="222">
        <v>20</v>
      </c>
      <c r="Z11" s="214">
        <v>21</v>
      </c>
      <c r="AA11" s="212">
        <v>22</v>
      </c>
      <c r="AB11" s="213">
        <v>23</v>
      </c>
      <c r="AC11" s="186">
        <v>24</v>
      </c>
      <c r="AD11" s="148">
        <v>25</v>
      </c>
      <c r="AE11" s="214">
        <v>26</v>
      </c>
      <c r="AF11" s="212">
        <v>27</v>
      </c>
      <c r="AG11" s="212">
        <v>28</v>
      </c>
      <c r="AH11" s="186">
        <v>29</v>
      </c>
      <c r="AI11" s="222">
        <v>30</v>
      </c>
      <c r="AJ11" s="214">
        <v>31</v>
      </c>
      <c r="AK11" s="212">
        <v>32</v>
      </c>
      <c r="AL11" s="213">
        <v>33</v>
      </c>
      <c r="AM11" s="186">
        <v>34</v>
      </c>
      <c r="AN11" s="148">
        <v>35</v>
      </c>
      <c r="AO11" s="240">
        <v>36</v>
      </c>
      <c r="AP11" s="212">
        <v>37</v>
      </c>
      <c r="AQ11" s="212">
        <v>38</v>
      </c>
      <c r="AR11" s="56">
        <v>39</v>
      </c>
      <c r="AS11" s="222">
        <v>40</v>
      </c>
      <c r="AT11" s="214">
        <v>41</v>
      </c>
      <c r="AU11" s="212">
        <v>42</v>
      </c>
      <c r="AV11" s="212">
        <v>43</v>
      </c>
      <c r="AW11" s="56">
        <v>44</v>
      </c>
      <c r="AX11" s="191">
        <v>45</v>
      </c>
      <c r="AY11" s="240">
        <v>46</v>
      </c>
      <c r="AZ11" s="212">
        <v>47</v>
      </c>
      <c r="BA11" s="212">
        <v>48</v>
      </c>
      <c r="BB11" s="56">
        <v>49</v>
      </c>
      <c r="BC11" s="222">
        <v>50</v>
      </c>
      <c r="BD11" s="214">
        <v>51</v>
      </c>
      <c r="BE11" s="212">
        <v>52</v>
      </c>
      <c r="BF11" s="212">
        <v>53</v>
      </c>
      <c r="BG11" s="56">
        <v>54</v>
      </c>
      <c r="BH11" s="191">
        <v>55</v>
      </c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</row>
    <row r="12" spans="1:97" ht="15.75" hidden="1" x14ac:dyDescent="0.25">
      <c r="A12" s="206"/>
      <c r="B12" s="418" t="s">
        <v>201</v>
      </c>
      <c r="C12" s="207"/>
      <c r="D12" s="50"/>
      <c r="E12" s="216"/>
      <c r="F12" s="51"/>
      <c r="G12" s="208"/>
      <c r="H12" s="51"/>
      <c r="I12" s="51"/>
      <c r="J12" s="52"/>
      <c r="K12" s="51"/>
      <c r="L12" s="51"/>
      <c r="M12" s="51"/>
      <c r="N12" s="433"/>
      <c r="O12" s="53" t="s">
        <v>131</v>
      </c>
      <c r="P12" s="53"/>
      <c r="Q12" s="54"/>
      <c r="R12" s="195"/>
      <c r="S12" s="262"/>
      <c r="T12" s="262"/>
      <c r="U12" s="241">
        <v>17</v>
      </c>
      <c r="V12" s="55"/>
      <c r="W12" s="55"/>
      <c r="X12" s="56"/>
      <c r="Y12" s="222"/>
      <c r="Z12" s="135">
        <v>22</v>
      </c>
      <c r="AA12" s="55"/>
      <c r="AB12" s="220"/>
      <c r="AC12" s="186"/>
      <c r="AD12" s="148"/>
      <c r="AE12" s="135">
        <v>16</v>
      </c>
      <c r="AF12" s="55"/>
      <c r="AG12" s="55"/>
      <c r="AH12" s="186"/>
      <c r="AI12" s="222"/>
      <c r="AJ12" s="135">
        <v>23</v>
      </c>
      <c r="AK12" s="55"/>
      <c r="AL12" s="220"/>
      <c r="AM12" s="186"/>
      <c r="AN12" s="148"/>
      <c r="AO12" s="241">
        <v>15</v>
      </c>
      <c r="AP12" s="55"/>
      <c r="AQ12" s="55"/>
      <c r="AR12" s="56"/>
      <c r="AS12" s="222"/>
      <c r="AT12" s="135">
        <v>13</v>
      </c>
      <c r="AU12" s="55"/>
      <c r="AV12" s="55"/>
      <c r="AW12" s="56"/>
      <c r="AX12" s="191"/>
      <c r="AY12" s="241">
        <v>8</v>
      </c>
      <c r="AZ12" s="55"/>
      <c r="BA12" s="55"/>
      <c r="BB12" s="56"/>
      <c r="BC12" s="222"/>
      <c r="BD12" s="135">
        <v>9</v>
      </c>
      <c r="BE12" s="55"/>
      <c r="BF12" s="55"/>
      <c r="BG12" s="56"/>
      <c r="BH12" s="191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</row>
    <row r="13" spans="1:97" ht="15.75" hidden="1" x14ac:dyDescent="0.25">
      <c r="A13" s="206"/>
      <c r="B13" s="207"/>
      <c r="C13" s="207"/>
      <c r="D13" s="50"/>
      <c r="E13" s="216"/>
      <c r="F13" s="308" t="s">
        <v>243</v>
      </c>
      <c r="G13" s="208"/>
      <c r="H13" s="51"/>
      <c r="I13" s="51"/>
      <c r="J13" s="52"/>
      <c r="K13" s="51"/>
      <c r="L13" s="51"/>
      <c r="M13" s="51"/>
      <c r="N13" s="433"/>
      <c r="O13" s="180" t="s">
        <v>132</v>
      </c>
      <c r="P13" s="53"/>
      <c r="Q13" s="54"/>
      <c r="R13" s="195"/>
      <c r="S13" s="262"/>
      <c r="T13" s="262"/>
      <c r="U13" s="241">
        <v>0</v>
      </c>
      <c r="V13" s="55"/>
      <c r="W13" s="55"/>
      <c r="X13" s="56"/>
      <c r="Y13" s="222"/>
      <c r="Z13" s="135">
        <v>0</v>
      </c>
      <c r="AA13" s="55"/>
      <c r="AB13" s="220"/>
      <c r="AC13" s="186"/>
      <c r="AD13" s="148"/>
      <c r="AE13" s="135">
        <v>0</v>
      </c>
      <c r="AF13" s="55"/>
      <c r="AG13" s="55"/>
      <c r="AH13" s="186"/>
      <c r="AI13" s="222"/>
      <c r="AJ13" s="135">
        <v>0</v>
      </c>
      <c r="AK13" s="55"/>
      <c r="AL13" s="220"/>
      <c r="AM13" s="186"/>
      <c r="AN13" s="148"/>
      <c r="AO13" s="241">
        <v>1</v>
      </c>
      <c r="AP13" s="55"/>
      <c r="AQ13" s="55"/>
      <c r="AR13" s="56"/>
      <c r="AS13" s="222"/>
      <c r="AT13" s="135">
        <v>11</v>
      </c>
      <c r="AU13" s="55"/>
      <c r="AV13" s="55"/>
      <c r="AW13" s="56"/>
      <c r="AX13" s="191"/>
      <c r="AY13" s="241">
        <v>9</v>
      </c>
      <c r="AZ13" s="55"/>
      <c r="BA13" s="55"/>
      <c r="BB13" s="56"/>
      <c r="BC13" s="222"/>
      <c r="BD13" s="135">
        <v>8</v>
      </c>
      <c r="BE13" s="55"/>
      <c r="BF13" s="55"/>
      <c r="BG13" s="56"/>
      <c r="BH13" s="191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</row>
    <row r="14" spans="1:97" ht="15.75" hidden="1" x14ac:dyDescent="0.25">
      <c r="A14" s="206"/>
      <c r="B14" s="207"/>
      <c r="C14" s="207"/>
      <c r="D14" s="50"/>
      <c r="E14" s="216"/>
      <c r="F14" s="394"/>
      <c r="G14" s="208"/>
      <c r="H14" s="51"/>
      <c r="I14" s="51"/>
      <c r="J14" s="52"/>
      <c r="K14" s="51"/>
      <c r="L14" s="51"/>
      <c r="M14" s="51"/>
      <c r="N14" s="433"/>
      <c r="O14" s="53" t="s">
        <v>27</v>
      </c>
      <c r="P14" s="53"/>
      <c r="Q14" s="54"/>
      <c r="R14" s="195"/>
      <c r="S14" s="262"/>
      <c r="T14" s="262"/>
      <c r="U14" s="241">
        <v>0</v>
      </c>
      <c r="V14" s="55"/>
      <c r="W14" s="55"/>
      <c r="X14" s="56"/>
      <c r="Y14" s="222"/>
      <c r="Z14" s="135">
        <v>2</v>
      </c>
      <c r="AA14" s="55"/>
      <c r="AB14" s="220"/>
      <c r="AC14" s="186"/>
      <c r="AD14" s="148"/>
      <c r="AE14" s="135">
        <v>1</v>
      </c>
      <c r="AF14" s="55"/>
      <c r="AG14" s="55"/>
      <c r="AH14" s="186"/>
      <c r="AI14" s="222"/>
      <c r="AJ14" s="135">
        <v>1</v>
      </c>
      <c r="AK14" s="55"/>
      <c r="AL14" s="220"/>
      <c r="AM14" s="186"/>
      <c r="AN14" s="148"/>
      <c r="AO14" s="241">
        <v>1</v>
      </c>
      <c r="AP14" s="55"/>
      <c r="AQ14" s="55"/>
      <c r="AR14" s="56"/>
      <c r="AS14" s="222"/>
      <c r="AT14" s="135">
        <v>1</v>
      </c>
      <c r="AU14" s="55"/>
      <c r="AV14" s="55"/>
      <c r="AW14" s="56"/>
      <c r="AX14" s="191"/>
      <c r="AY14" s="241">
        <v>0</v>
      </c>
      <c r="AZ14" s="55"/>
      <c r="BA14" s="55"/>
      <c r="BB14" s="56"/>
      <c r="BC14" s="222"/>
      <c r="BD14" s="135">
        <v>1</v>
      </c>
      <c r="BE14" s="55"/>
      <c r="BF14" s="55"/>
      <c r="BG14" s="56"/>
      <c r="BH14" s="191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</row>
    <row r="15" spans="1:97" s="300" customFormat="1" ht="15.75" hidden="1" x14ac:dyDescent="0.25">
      <c r="A15" s="301"/>
      <c r="B15" s="302" t="s">
        <v>24</v>
      </c>
      <c r="C15" s="302"/>
      <c r="D15" s="58"/>
      <c r="E15" s="17">
        <v>1296</v>
      </c>
      <c r="F15" s="303"/>
      <c r="G15" s="304"/>
      <c r="H15" s="303"/>
      <c r="I15" s="303"/>
      <c r="J15" s="59"/>
      <c r="K15" s="303"/>
      <c r="L15" s="303"/>
      <c r="M15" s="312" t="s">
        <v>24</v>
      </c>
      <c r="N15" s="305"/>
      <c r="O15" s="211"/>
      <c r="P15" s="211"/>
      <c r="Q15" s="211"/>
      <c r="R15" s="210"/>
      <c r="S15" s="306"/>
      <c r="T15" s="306"/>
      <c r="U15" s="290">
        <f>(U12+U13+U14)*36</f>
        <v>612</v>
      </c>
      <c r="V15" s="291"/>
      <c r="W15" s="292"/>
      <c r="X15" s="293"/>
      <c r="Y15" s="294"/>
      <c r="Z15" s="295">
        <f>(Z12+Z13+Z14)*36</f>
        <v>864</v>
      </c>
      <c r="AA15" s="291"/>
      <c r="AB15" s="296"/>
      <c r="AC15" s="297"/>
      <c r="AD15" s="298"/>
      <c r="AE15" s="295">
        <f>(AE12+AE13++AE14)*36</f>
        <v>612</v>
      </c>
      <c r="AF15" s="291"/>
      <c r="AG15" s="292"/>
      <c r="AH15" s="297"/>
      <c r="AI15" s="294"/>
      <c r="AJ15" s="295">
        <f>(AJ12+AJ13+AJ14)*36</f>
        <v>864</v>
      </c>
      <c r="AK15" s="291"/>
      <c r="AL15" s="296"/>
      <c r="AM15" s="297"/>
      <c r="AN15" s="298"/>
      <c r="AO15" s="290">
        <f>(AO12+AO13+AO14)*36</f>
        <v>612</v>
      </c>
      <c r="AP15" s="291"/>
      <c r="AQ15" s="292"/>
      <c r="AR15" s="293"/>
      <c r="AS15" s="294"/>
      <c r="AT15" s="295">
        <f>(AT12+AT13+AT14)*36</f>
        <v>900</v>
      </c>
      <c r="AU15" s="291"/>
      <c r="AV15" s="292"/>
      <c r="AW15" s="293"/>
      <c r="AX15" s="298"/>
      <c r="AY15" s="290">
        <f>(AY12+AY13+AY14)*36</f>
        <v>612</v>
      </c>
      <c r="AZ15" s="291"/>
      <c r="BA15" s="292"/>
      <c r="BB15" s="293"/>
      <c r="BC15" s="294"/>
      <c r="BD15" s="295">
        <f>(BD12+BD13+BD14)*36</f>
        <v>648</v>
      </c>
      <c r="BE15" s="291"/>
      <c r="BF15" s="292"/>
      <c r="BG15" s="293"/>
      <c r="BH15" s="298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</row>
    <row r="16" spans="1:97" s="300" customFormat="1" ht="15.75" hidden="1" x14ac:dyDescent="0.25">
      <c r="A16" s="301"/>
      <c r="B16" s="302" t="s">
        <v>25</v>
      </c>
      <c r="C16" s="302"/>
      <c r="D16" s="58"/>
      <c r="E16" s="393">
        <f>E19+E40+F14</f>
        <v>1296</v>
      </c>
      <c r="F16" s="303"/>
      <c r="G16" s="304"/>
      <c r="H16" s="303"/>
      <c r="I16" s="303"/>
      <c r="J16" s="59"/>
      <c r="K16" s="303"/>
      <c r="L16" s="303"/>
      <c r="M16" s="312" t="s">
        <v>25</v>
      </c>
      <c r="N16" s="305"/>
      <c r="O16" s="211"/>
      <c r="P16" s="211"/>
      <c r="Q16" s="211"/>
      <c r="R16" s="210"/>
      <c r="S16" s="306"/>
      <c r="T16" s="306"/>
      <c r="U16" s="290">
        <f t="shared" ref="U16:BH16" si="0">U19+U40</f>
        <v>612</v>
      </c>
      <c r="V16" s="291">
        <f t="shared" si="0"/>
        <v>0</v>
      </c>
      <c r="W16" s="307">
        <f t="shared" si="0"/>
        <v>0</v>
      </c>
      <c r="X16" s="293">
        <f t="shared" si="0"/>
        <v>0</v>
      </c>
      <c r="Y16" s="294">
        <f t="shared" si="0"/>
        <v>0</v>
      </c>
      <c r="Z16" s="295">
        <f t="shared" si="0"/>
        <v>787</v>
      </c>
      <c r="AA16" s="291">
        <f t="shared" si="0"/>
        <v>5</v>
      </c>
      <c r="AB16" s="292">
        <f t="shared" si="0"/>
        <v>0</v>
      </c>
      <c r="AC16" s="293">
        <f t="shared" si="0"/>
        <v>42</v>
      </c>
      <c r="AD16" s="298">
        <f t="shared" si="0"/>
        <v>30</v>
      </c>
      <c r="AE16" s="295">
        <f t="shared" si="0"/>
        <v>576</v>
      </c>
      <c r="AF16" s="291">
        <f t="shared" si="0"/>
        <v>6</v>
      </c>
      <c r="AG16" s="292">
        <f t="shared" si="0"/>
        <v>0</v>
      </c>
      <c r="AH16" s="297">
        <f t="shared" si="0"/>
        <v>12</v>
      </c>
      <c r="AI16" s="294">
        <f t="shared" si="0"/>
        <v>18</v>
      </c>
      <c r="AJ16" s="295">
        <f t="shared" si="0"/>
        <v>828</v>
      </c>
      <c r="AK16" s="291">
        <f t="shared" si="0"/>
        <v>16</v>
      </c>
      <c r="AL16" s="292">
        <f t="shared" si="0"/>
        <v>0</v>
      </c>
      <c r="AM16" s="293">
        <f t="shared" si="0"/>
        <v>8</v>
      </c>
      <c r="AN16" s="298">
        <f t="shared" si="0"/>
        <v>12</v>
      </c>
      <c r="AO16" s="290">
        <f t="shared" si="0"/>
        <v>540</v>
      </c>
      <c r="AP16" s="291">
        <f t="shared" si="0"/>
        <v>16</v>
      </c>
      <c r="AQ16" s="292">
        <f t="shared" si="0"/>
        <v>36</v>
      </c>
      <c r="AR16" s="293">
        <f t="shared" si="0"/>
        <v>8</v>
      </c>
      <c r="AS16" s="294">
        <f t="shared" si="0"/>
        <v>12</v>
      </c>
      <c r="AT16" s="295">
        <f t="shared" si="0"/>
        <v>468</v>
      </c>
      <c r="AU16" s="291">
        <f t="shared" si="0"/>
        <v>12</v>
      </c>
      <c r="AV16" s="292">
        <f t="shared" si="0"/>
        <v>396</v>
      </c>
      <c r="AW16" s="293">
        <f t="shared" si="0"/>
        <v>12</v>
      </c>
      <c r="AX16" s="298">
        <f t="shared" si="0"/>
        <v>12</v>
      </c>
      <c r="AY16" s="290">
        <f t="shared" si="0"/>
        <v>288</v>
      </c>
      <c r="AZ16" s="291">
        <f t="shared" si="0"/>
        <v>0</v>
      </c>
      <c r="BA16" s="292">
        <f t="shared" si="0"/>
        <v>324</v>
      </c>
      <c r="BB16" s="293">
        <f t="shared" si="0"/>
        <v>0</v>
      </c>
      <c r="BC16" s="294">
        <f t="shared" si="0"/>
        <v>0</v>
      </c>
      <c r="BD16" s="295">
        <f t="shared" si="0"/>
        <v>324</v>
      </c>
      <c r="BE16" s="291">
        <f t="shared" si="0"/>
        <v>0</v>
      </c>
      <c r="BF16" s="292">
        <f t="shared" si="0"/>
        <v>288</v>
      </c>
      <c r="BG16" s="293">
        <f t="shared" si="0"/>
        <v>18</v>
      </c>
      <c r="BH16" s="298">
        <f t="shared" si="0"/>
        <v>18</v>
      </c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</row>
    <row r="17" spans="1:97" s="300" customFormat="1" ht="15.75" hidden="1" x14ac:dyDescent="0.25">
      <c r="A17" s="301"/>
      <c r="B17" s="302" t="s">
        <v>26</v>
      </c>
      <c r="C17" s="302"/>
      <c r="D17" s="58"/>
      <c r="E17" s="17">
        <f>E15-E16</f>
        <v>0</v>
      </c>
      <c r="F17" s="372"/>
      <c r="G17" s="309"/>
      <c r="H17" s="303"/>
      <c r="I17" s="303"/>
      <c r="J17" s="59"/>
      <c r="K17" s="303"/>
      <c r="L17" s="303"/>
      <c r="M17" s="312" t="s">
        <v>26</v>
      </c>
      <c r="N17" s="305"/>
      <c r="O17" s="211"/>
      <c r="P17" s="211"/>
      <c r="Q17" s="211"/>
      <c r="R17" s="210"/>
      <c r="S17" s="306"/>
      <c r="T17" s="306"/>
      <c r="U17" s="310">
        <f>U15-U16-V16-W16-X16-Y16</f>
        <v>0</v>
      </c>
      <c r="V17" s="291"/>
      <c r="W17" s="292"/>
      <c r="X17" s="293"/>
      <c r="Y17" s="294"/>
      <c r="Z17" s="311">
        <f>Z15-Z16-AA16-AB16-AC16-AD16</f>
        <v>0</v>
      </c>
      <c r="AA17" s="291"/>
      <c r="AB17" s="296"/>
      <c r="AC17" s="297"/>
      <c r="AD17" s="298"/>
      <c r="AE17" s="311">
        <f>AE15-AE16-AF16-AG16-AH16-AI16</f>
        <v>0</v>
      </c>
      <c r="AF17" s="291"/>
      <c r="AG17" s="292"/>
      <c r="AH17" s="297"/>
      <c r="AI17" s="294"/>
      <c r="AJ17" s="311">
        <f>AJ15-AJ16-AK16-AL16-AM16-AN16</f>
        <v>0</v>
      </c>
      <c r="AK17" s="291"/>
      <c r="AL17" s="296"/>
      <c r="AM17" s="297"/>
      <c r="AN17" s="298"/>
      <c r="AO17" s="310">
        <f>AO15-AO16-AP16-AQ16-AR16-AS16</f>
        <v>0</v>
      </c>
      <c r="AP17" s="291"/>
      <c r="AQ17" s="292"/>
      <c r="AR17" s="293"/>
      <c r="AS17" s="294"/>
      <c r="AT17" s="311">
        <f>AT15-AT16-AU16-AV16-AW16-AX16</f>
        <v>0</v>
      </c>
      <c r="AU17" s="291"/>
      <c r="AV17" s="292"/>
      <c r="AW17" s="293"/>
      <c r="AX17" s="298"/>
      <c r="AY17" s="310">
        <f>AY15-AY16-AZ16-BA16-BB16-BC16</f>
        <v>0</v>
      </c>
      <c r="AZ17" s="291"/>
      <c r="BA17" s="292"/>
      <c r="BB17" s="293"/>
      <c r="BC17" s="294"/>
      <c r="BD17" s="311">
        <f>BD15-BD16-BE16-BF16-BG16-BH16</f>
        <v>0</v>
      </c>
      <c r="BE17" s="291"/>
      <c r="BF17" s="292"/>
      <c r="BG17" s="293"/>
      <c r="BH17" s="298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</row>
    <row r="18" spans="1:97" s="68" customFormat="1" ht="15.75" hidden="1" x14ac:dyDescent="0.25">
      <c r="A18" s="61"/>
      <c r="B18" s="14"/>
      <c r="C18" s="14"/>
      <c r="D18" s="63"/>
      <c r="E18" s="18"/>
      <c r="F18" s="62"/>
      <c r="G18" s="62"/>
      <c r="H18" s="62"/>
      <c r="I18" s="62"/>
      <c r="J18" s="62"/>
      <c r="K18" s="62"/>
      <c r="L18" s="62"/>
      <c r="M18" s="62"/>
      <c r="N18" s="64"/>
      <c r="O18" s="65"/>
      <c r="P18" s="65"/>
      <c r="Q18" s="65"/>
      <c r="R18" s="196"/>
      <c r="S18" s="263"/>
      <c r="T18" s="263"/>
      <c r="U18" s="242"/>
      <c r="V18" s="66"/>
      <c r="W18" s="66"/>
      <c r="X18" s="66"/>
      <c r="Y18" s="223"/>
      <c r="Z18" s="136"/>
      <c r="AA18" s="66"/>
      <c r="AB18" s="184"/>
      <c r="AC18" s="184"/>
      <c r="AD18" s="149"/>
      <c r="AE18" s="136"/>
      <c r="AF18" s="66"/>
      <c r="AG18" s="66"/>
      <c r="AH18" s="184"/>
      <c r="AI18" s="223"/>
      <c r="AJ18" s="136"/>
      <c r="AK18" s="66"/>
      <c r="AL18" s="184"/>
      <c r="AM18" s="184"/>
      <c r="AN18" s="149"/>
      <c r="AO18" s="242"/>
      <c r="AP18" s="66"/>
      <c r="AQ18" s="66"/>
      <c r="AR18" s="66"/>
      <c r="AS18" s="223"/>
      <c r="AT18" s="136"/>
      <c r="AU18" s="66"/>
      <c r="AV18" s="66"/>
      <c r="AW18" s="66"/>
      <c r="AX18" s="243"/>
      <c r="AY18" s="242"/>
      <c r="AZ18" s="66"/>
      <c r="BA18" s="66"/>
      <c r="BB18" s="66"/>
      <c r="BC18" s="223"/>
      <c r="BD18" s="136"/>
      <c r="BE18" s="66"/>
      <c r="BF18" s="66"/>
      <c r="BG18" s="66"/>
      <c r="BH18" s="243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</row>
    <row r="19" spans="1:97" ht="18.75" customHeight="1" x14ac:dyDescent="0.25">
      <c r="A19" s="5" t="s">
        <v>28</v>
      </c>
      <c r="B19" s="5" t="s">
        <v>29</v>
      </c>
      <c r="C19" s="21" t="s">
        <v>250</v>
      </c>
      <c r="D19" s="69">
        <f>D20+D32+D36</f>
        <v>0</v>
      </c>
      <c r="E19" s="69">
        <f>E20+E32+E36</f>
        <v>0</v>
      </c>
      <c r="F19" s="69">
        <f>F20+F32+F36+F38</f>
        <v>1476</v>
      </c>
      <c r="G19" s="69">
        <f>G20+G32+G36+G38</f>
        <v>344</v>
      </c>
      <c r="H19" s="69">
        <f>H20+H32+H36+H38</f>
        <v>5</v>
      </c>
      <c r="I19" s="69">
        <f>I20+I32+I36+I38</f>
        <v>1399</v>
      </c>
      <c r="J19" s="72">
        <f t="shared" ref="J19:J82" si="1">K19+L19+M19</f>
        <v>1399</v>
      </c>
      <c r="K19" s="69">
        <f>K20+K32+K36+K38</f>
        <v>723</v>
      </c>
      <c r="L19" s="69">
        <f>L20+L32+L36+L38</f>
        <v>676</v>
      </c>
      <c r="M19" s="69">
        <f t="shared" ref="M19:BH19" si="2">M20+M32+M36</f>
        <v>0</v>
      </c>
      <c r="N19" s="69">
        <f t="shared" si="2"/>
        <v>0</v>
      </c>
      <c r="O19" s="69">
        <f t="shared" si="2"/>
        <v>42</v>
      </c>
      <c r="P19" s="69">
        <f t="shared" si="2"/>
        <v>0</v>
      </c>
      <c r="Q19" s="69">
        <f t="shared" si="2"/>
        <v>30</v>
      </c>
      <c r="R19" s="69">
        <f t="shared" si="2"/>
        <v>1476</v>
      </c>
      <c r="S19" s="69">
        <f t="shared" si="2"/>
        <v>1476</v>
      </c>
      <c r="T19" s="234">
        <f t="shared" si="2"/>
        <v>1399</v>
      </c>
      <c r="U19" s="244">
        <f t="shared" si="2"/>
        <v>612</v>
      </c>
      <c r="V19" s="69">
        <f t="shared" si="2"/>
        <v>0</v>
      </c>
      <c r="W19" s="69">
        <f t="shared" si="2"/>
        <v>0</v>
      </c>
      <c r="X19" s="69">
        <f t="shared" si="2"/>
        <v>0</v>
      </c>
      <c r="Y19" s="224">
        <f t="shared" si="2"/>
        <v>0</v>
      </c>
      <c r="Z19" s="137">
        <f t="shared" si="2"/>
        <v>787</v>
      </c>
      <c r="AA19" s="69">
        <f t="shared" si="2"/>
        <v>5</v>
      </c>
      <c r="AB19" s="69">
        <f t="shared" si="2"/>
        <v>0</v>
      </c>
      <c r="AC19" s="69">
        <f t="shared" si="2"/>
        <v>42</v>
      </c>
      <c r="AD19" s="150">
        <f t="shared" si="2"/>
        <v>30</v>
      </c>
      <c r="AE19" s="137">
        <f t="shared" si="2"/>
        <v>0</v>
      </c>
      <c r="AF19" s="69">
        <f t="shared" si="2"/>
        <v>0</v>
      </c>
      <c r="AG19" s="69">
        <f t="shared" si="2"/>
        <v>0</v>
      </c>
      <c r="AH19" s="234">
        <f t="shared" si="2"/>
        <v>0</v>
      </c>
      <c r="AI19" s="224">
        <f t="shared" si="2"/>
        <v>0</v>
      </c>
      <c r="AJ19" s="137">
        <f t="shared" si="2"/>
        <v>0</v>
      </c>
      <c r="AK19" s="69">
        <f t="shared" si="2"/>
        <v>0</v>
      </c>
      <c r="AL19" s="69">
        <f t="shared" si="2"/>
        <v>0</v>
      </c>
      <c r="AM19" s="69">
        <f t="shared" si="2"/>
        <v>0</v>
      </c>
      <c r="AN19" s="150">
        <f t="shared" si="2"/>
        <v>0</v>
      </c>
      <c r="AO19" s="244">
        <f t="shared" si="2"/>
        <v>0</v>
      </c>
      <c r="AP19" s="69">
        <f t="shared" si="2"/>
        <v>0</v>
      </c>
      <c r="AQ19" s="69">
        <f t="shared" si="2"/>
        <v>0</v>
      </c>
      <c r="AR19" s="69">
        <f t="shared" si="2"/>
        <v>0</v>
      </c>
      <c r="AS19" s="224">
        <f t="shared" si="2"/>
        <v>0</v>
      </c>
      <c r="AT19" s="137">
        <f t="shared" si="2"/>
        <v>0</v>
      </c>
      <c r="AU19" s="69">
        <f t="shared" si="2"/>
        <v>0</v>
      </c>
      <c r="AV19" s="69">
        <f t="shared" si="2"/>
        <v>0</v>
      </c>
      <c r="AW19" s="69">
        <f t="shared" si="2"/>
        <v>0</v>
      </c>
      <c r="AX19" s="150">
        <f t="shared" si="2"/>
        <v>0</v>
      </c>
      <c r="AY19" s="234">
        <f t="shared" si="2"/>
        <v>0</v>
      </c>
      <c r="AZ19" s="69">
        <f t="shared" si="2"/>
        <v>0</v>
      </c>
      <c r="BA19" s="69">
        <f t="shared" si="2"/>
        <v>0</v>
      </c>
      <c r="BB19" s="69">
        <f t="shared" si="2"/>
        <v>0</v>
      </c>
      <c r="BC19" s="224">
        <f t="shared" si="2"/>
        <v>0</v>
      </c>
      <c r="BD19" s="137">
        <f t="shared" si="2"/>
        <v>0</v>
      </c>
      <c r="BE19" s="69">
        <f t="shared" si="2"/>
        <v>0</v>
      </c>
      <c r="BF19" s="69">
        <f t="shared" si="2"/>
        <v>0</v>
      </c>
      <c r="BG19" s="69">
        <f t="shared" si="2"/>
        <v>0</v>
      </c>
      <c r="BH19" s="313">
        <f t="shared" si="2"/>
        <v>0</v>
      </c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</row>
    <row r="20" spans="1:97" s="74" customFormat="1" ht="25.5" x14ac:dyDescent="0.25">
      <c r="A20" s="35" t="s">
        <v>30</v>
      </c>
      <c r="B20" s="36" t="s">
        <v>31</v>
      </c>
      <c r="C20" s="34" t="s">
        <v>249</v>
      </c>
      <c r="D20" s="31">
        <f t="shared" ref="D20:I20" si="3">SUM(D21:D31)</f>
        <v>0</v>
      </c>
      <c r="E20" s="31">
        <f t="shared" si="3"/>
        <v>0</v>
      </c>
      <c r="F20" s="31">
        <f t="shared" si="3"/>
        <v>924</v>
      </c>
      <c r="G20" s="31">
        <f t="shared" si="3"/>
        <v>190</v>
      </c>
      <c r="H20" s="31">
        <f t="shared" si="3"/>
        <v>0</v>
      </c>
      <c r="I20" s="31">
        <f t="shared" si="3"/>
        <v>882</v>
      </c>
      <c r="J20" s="72">
        <f t="shared" si="1"/>
        <v>882</v>
      </c>
      <c r="K20" s="31">
        <f t="shared" ref="K20:AP20" si="4">SUM(K21:K31)</f>
        <v>364</v>
      </c>
      <c r="L20" s="31">
        <f t="shared" si="4"/>
        <v>518</v>
      </c>
      <c r="M20" s="31">
        <f t="shared" si="4"/>
        <v>0</v>
      </c>
      <c r="N20" s="31">
        <f t="shared" si="4"/>
        <v>0</v>
      </c>
      <c r="O20" s="31">
        <f t="shared" si="4"/>
        <v>24</v>
      </c>
      <c r="P20" s="31">
        <f t="shared" si="4"/>
        <v>0</v>
      </c>
      <c r="Q20" s="31">
        <f t="shared" si="4"/>
        <v>18</v>
      </c>
      <c r="R20" s="31">
        <f t="shared" si="4"/>
        <v>924</v>
      </c>
      <c r="S20" s="31">
        <f t="shared" si="4"/>
        <v>924</v>
      </c>
      <c r="T20" s="185">
        <f t="shared" si="4"/>
        <v>882</v>
      </c>
      <c r="U20" s="245">
        <f t="shared" si="4"/>
        <v>389</v>
      </c>
      <c r="V20" s="31">
        <f t="shared" si="4"/>
        <v>0</v>
      </c>
      <c r="W20" s="31">
        <f t="shared" si="4"/>
        <v>0</v>
      </c>
      <c r="X20" s="31">
        <f t="shared" si="4"/>
        <v>0</v>
      </c>
      <c r="Y20" s="225">
        <f t="shared" si="4"/>
        <v>0</v>
      </c>
      <c r="Z20" s="138">
        <f t="shared" si="4"/>
        <v>493</v>
      </c>
      <c r="AA20" s="31">
        <f t="shared" si="4"/>
        <v>0</v>
      </c>
      <c r="AB20" s="31">
        <f t="shared" si="4"/>
        <v>0</v>
      </c>
      <c r="AC20" s="31">
        <f t="shared" si="4"/>
        <v>24</v>
      </c>
      <c r="AD20" s="151">
        <f t="shared" si="4"/>
        <v>18</v>
      </c>
      <c r="AE20" s="138">
        <f t="shared" si="4"/>
        <v>0</v>
      </c>
      <c r="AF20" s="31">
        <f t="shared" si="4"/>
        <v>0</v>
      </c>
      <c r="AG20" s="31">
        <f t="shared" si="4"/>
        <v>0</v>
      </c>
      <c r="AH20" s="185">
        <f t="shared" si="4"/>
        <v>0</v>
      </c>
      <c r="AI20" s="225">
        <f t="shared" si="4"/>
        <v>0</v>
      </c>
      <c r="AJ20" s="138">
        <f t="shared" si="4"/>
        <v>0</v>
      </c>
      <c r="AK20" s="31">
        <f t="shared" si="4"/>
        <v>0</v>
      </c>
      <c r="AL20" s="31">
        <f t="shared" si="4"/>
        <v>0</v>
      </c>
      <c r="AM20" s="31">
        <f t="shared" si="4"/>
        <v>0</v>
      </c>
      <c r="AN20" s="151">
        <f t="shared" si="4"/>
        <v>0</v>
      </c>
      <c r="AO20" s="245">
        <f t="shared" si="4"/>
        <v>0</v>
      </c>
      <c r="AP20" s="31">
        <f t="shared" si="4"/>
        <v>0</v>
      </c>
      <c r="AQ20" s="31">
        <f t="shared" ref="AQ20:BH20" si="5">SUM(AQ21:AQ31)</f>
        <v>0</v>
      </c>
      <c r="AR20" s="31">
        <f t="shared" si="5"/>
        <v>0</v>
      </c>
      <c r="AS20" s="225">
        <f t="shared" si="5"/>
        <v>0</v>
      </c>
      <c r="AT20" s="138">
        <f t="shared" si="5"/>
        <v>0</v>
      </c>
      <c r="AU20" s="31">
        <f t="shared" si="5"/>
        <v>0</v>
      </c>
      <c r="AV20" s="31">
        <f t="shared" si="5"/>
        <v>0</v>
      </c>
      <c r="AW20" s="31">
        <f t="shared" si="5"/>
        <v>0</v>
      </c>
      <c r="AX20" s="151">
        <f t="shared" si="5"/>
        <v>0</v>
      </c>
      <c r="AY20" s="185">
        <f t="shared" si="5"/>
        <v>0</v>
      </c>
      <c r="AZ20" s="31">
        <f t="shared" si="5"/>
        <v>0</v>
      </c>
      <c r="BA20" s="31">
        <f t="shared" si="5"/>
        <v>0</v>
      </c>
      <c r="BB20" s="31">
        <f t="shared" si="5"/>
        <v>0</v>
      </c>
      <c r="BC20" s="225">
        <f t="shared" si="5"/>
        <v>0</v>
      </c>
      <c r="BD20" s="138">
        <f t="shared" si="5"/>
        <v>0</v>
      </c>
      <c r="BE20" s="31">
        <f t="shared" si="5"/>
        <v>0</v>
      </c>
      <c r="BF20" s="31">
        <f t="shared" si="5"/>
        <v>0</v>
      </c>
      <c r="BG20" s="31">
        <f t="shared" si="5"/>
        <v>0</v>
      </c>
      <c r="BH20" s="314">
        <f t="shared" si="5"/>
        <v>0</v>
      </c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</row>
    <row r="21" spans="1:97" ht="20.100000000000001" customHeight="1" x14ac:dyDescent="0.25">
      <c r="A21" s="181" t="s">
        <v>32</v>
      </c>
      <c r="B21" s="368" t="s">
        <v>33</v>
      </c>
      <c r="C21" s="37" t="s">
        <v>71</v>
      </c>
      <c r="D21" s="19"/>
      <c r="E21" s="19"/>
      <c r="F21" s="11">
        <f>H21+I21+N21+O21+Q21</f>
        <v>72</v>
      </c>
      <c r="G21" s="32">
        <v>12</v>
      </c>
      <c r="H21" s="11">
        <f>V21+AA21+AF21+AK21+AP21+AU21+AZ21+BE21</f>
        <v>0</v>
      </c>
      <c r="I21" s="11">
        <f>U21+Z21+AE21+AJ21+AO21+AT21+AY21+BD21</f>
        <v>58</v>
      </c>
      <c r="J21" s="72">
        <f t="shared" si="1"/>
        <v>58</v>
      </c>
      <c r="K21" s="11">
        <f>I21-L21-M21</f>
        <v>22</v>
      </c>
      <c r="L21" s="325">
        <v>36</v>
      </c>
      <c r="M21" s="11"/>
      <c r="N21" s="11"/>
      <c r="O21" s="11">
        <f t="shared" ref="O21:O31" si="6">X21+AC21+AH21+AM21+AR21+AW21+BB21+BG21</f>
        <v>8</v>
      </c>
      <c r="P21" s="11">
        <f>V21+AA21</f>
        <v>0</v>
      </c>
      <c r="Q21" s="11">
        <f>Y21+AD21+AI21+AN21+AS21+AX21+BC21+BH21</f>
        <v>6</v>
      </c>
      <c r="R21" s="198">
        <v>72</v>
      </c>
      <c r="S21" s="264">
        <f>SUM(U21:BH21)</f>
        <v>72</v>
      </c>
      <c r="T21" s="264">
        <f>U21+Z21+AE21+AJ21+AO21+AT21</f>
        <v>58</v>
      </c>
      <c r="U21" s="249">
        <v>34</v>
      </c>
      <c r="V21" s="16"/>
      <c r="W21" s="15"/>
      <c r="X21" s="33"/>
      <c r="Y21" s="226"/>
      <c r="Z21" s="179">
        <v>24</v>
      </c>
      <c r="AA21" s="16"/>
      <c r="AB21" s="280"/>
      <c r="AC21" s="187">
        <v>8</v>
      </c>
      <c r="AD21" s="152">
        <v>6</v>
      </c>
      <c r="AE21" s="140"/>
      <c r="AF21" s="16"/>
      <c r="AG21" s="15"/>
      <c r="AH21" s="187"/>
      <c r="AI21" s="226"/>
      <c r="AJ21" s="139"/>
      <c r="AK21" s="16"/>
      <c r="AL21" s="280"/>
      <c r="AM21" s="187"/>
      <c r="AN21" s="152"/>
      <c r="AO21" s="246"/>
      <c r="AP21" s="16"/>
      <c r="AQ21" s="15"/>
      <c r="AR21" s="33"/>
      <c r="AS21" s="226"/>
      <c r="AT21" s="139"/>
      <c r="AU21" s="16"/>
      <c r="AV21" s="15"/>
      <c r="AW21" s="33"/>
      <c r="AX21" s="152"/>
      <c r="AY21" s="280"/>
      <c r="AZ21" s="16"/>
      <c r="BA21" s="15"/>
      <c r="BB21" s="33"/>
      <c r="BC21" s="226"/>
      <c r="BD21" s="140"/>
      <c r="BE21" s="16"/>
      <c r="BF21" s="15"/>
      <c r="BG21" s="33"/>
      <c r="BH21" s="315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</row>
    <row r="22" spans="1:97" ht="20.100000000000001" customHeight="1" x14ac:dyDescent="0.25">
      <c r="A22" s="181" t="s">
        <v>34</v>
      </c>
      <c r="B22" s="368" t="s">
        <v>35</v>
      </c>
      <c r="C22" s="37" t="s">
        <v>61</v>
      </c>
      <c r="D22" s="19"/>
      <c r="E22" s="19"/>
      <c r="F22" s="11">
        <f t="shared" ref="F22:F31" si="7">H22+I22+N22+O22+Q22</f>
        <v>108</v>
      </c>
      <c r="G22" s="32">
        <v>14</v>
      </c>
      <c r="H22" s="11">
        <f t="shared" ref="H22:H37" si="8">V22+AA22+AF22+AK22+AP22+AU22+AZ22+BE22</f>
        <v>0</v>
      </c>
      <c r="I22" s="11">
        <f t="shared" ref="I22:I37" si="9">U22+Z22+AE22+AJ22+AO22+AT22+AY22+BD22</f>
        <v>108</v>
      </c>
      <c r="J22" s="72">
        <f t="shared" si="1"/>
        <v>108</v>
      </c>
      <c r="K22" s="11">
        <f t="shared" ref="K22:K31" si="10">I22-L22</f>
        <v>54</v>
      </c>
      <c r="L22" s="325">
        <v>54</v>
      </c>
      <c r="M22" s="11"/>
      <c r="N22" s="11"/>
      <c r="O22" s="11">
        <f t="shared" si="6"/>
        <v>0</v>
      </c>
      <c r="P22" s="11">
        <f t="shared" ref="P22:P31" si="11">V22+AA22</f>
        <v>0</v>
      </c>
      <c r="Q22" s="11">
        <f t="shared" ref="Q22:Q31" si="12">Y22+AD22+AI22+AN22+AS22+AX22+BC22+BH22</f>
        <v>0</v>
      </c>
      <c r="R22" s="198">
        <v>108</v>
      </c>
      <c r="S22" s="264">
        <f t="shared" ref="S22:S37" si="13">SUM(U22:BH22)</f>
        <v>108</v>
      </c>
      <c r="T22" s="264">
        <f t="shared" ref="T22:T39" si="14">U22+Z22+AE22+AJ22+AO22+AT22</f>
        <v>108</v>
      </c>
      <c r="U22" s="249">
        <v>34</v>
      </c>
      <c r="V22" s="16"/>
      <c r="W22" s="15"/>
      <c r="X22" s="33"/>
      <c r="Y22" s="226"/>
      <c r="Z22" s="141">
        <v>74</v>
      </c>
      <c r="AA22" s="16"/>
      <c r="AB22" s="280"/>
      <c r="AC22" s="187"/>
      <c r="AD22" s="152"/>
      <c r="AE22" s="139"/>
      <c r="AF22" s="16"/>
      <c r="AG22" s="15"/>
      <c r="AH22" s="187"/>
      <c r="AI22" s="226"/>
      <c r="AJ22" s="140"/>
      <c r="AK22" s="16"/>
      <c r="AL22" s="280"/>
      <c r="AM22" s="187"/>
      <c r="AN22" s="152"/>
      <c r="AO22" s="246"/>
      <c r="AP22" s="16"/>
      <c r="AQ22" s="15"/>
      <c r="AR22" s="33"/>
      <c r="AS22" s="226"/>
      <c r="AT22" s="139"/>
      <c r="AU22" s="16"/>
      <c r="AV22" s="15"/>
      <c r="AW22" s="33"/>
      <c r="AX22" s="152"/>
      <c r="AY22" s="280"/>
      <c r="AZ22" s="16"/>
      <c r="BA22" s="15"/>
      <c r="BB22" s="33"/>
      <c r="BC22" s="226"/>
      <c r="BD22" s="140"/>
      <c r="BE22" s="16"/>
      <c r="BF22" s="15"/>
      <c r="BG22" s="33"/>
      <c r="BH22" s="315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</row>
    <row r="23" spans="1:97" ht="20.100000000000001" customHeight="1" x14ac:dyDescent="0.25">
      <c r="A23" s="181" t="s">
        <v>36</v>
      </c>
      <c r="B23" s="368" t="s">
        <v>39</v>
      </c>
      <c r="C23" s="37" t="s">
        <v>248</v>
      </c>
      <c r="D23" s="19"/>
      <c r="E23" s="19"/>
      <c r="F23" s="11">
        <f t="shared" si="7"/>
        <v>136</v>
      </c>
      <c r="G23" s="32">
        <v>10</v>
      </c>
      <c r="H23" s="11">
        <f t="shared" si="8"/>
        <v>0</v>
      </c>
      <c r="I23" s="11">
        <f t="shared" si="9"/>
        <v>122</v>
      </c>
      <c r="J23" s="72">
        <f t="shared" si="1"/>
        <v>122</v>
      </c>
      <c r="K23" s="11">
        <f t="shared" si="10"/>
        <v>76</v>
      </c>
      <c r="L23" s="325">
        <v>46</v>
      </c>
      <c r="M23" s="11"/>
      <c r="N23" s="11"/>
      <c r="O23" s="11">
        <f t="shared" si="6"/>
        <v>8</v>
      </c>
      <c r="P23" s="11">
        <f t="shared" si="11"/>
        <v>0</v>
      </c>
      <c r="Q23" s="11">
        <f t="shared" si="12"/>
        <v>6</v>
      </c>
      <c r="R23" s="198">
        <v>136</v>
      </c>
      <c r="S23" s="264">
        <f t="shared" si="13"/>
        <v>136</v>
      </c>
      <c r="T23" s="264">
        <f t="shared" si="14"/>
        <v>122</v>
      </c>
      <c r="U23" s="249">
        <v>51</v>
      </c>
      <c r="V23" s="16"/>
      <c r="W23" s="15"/>
      <c r="X23" s="33"/>
      <c r="Y23" s="226"/>
      <c r="Z23" s="179">
        <v>71</v>
      </c>
      <c r="AA23" s="16"/>
      <c r="AB23" s="280"/>
      <c r="AC23" s="187">
        <v>8</v>
      </c>
      <c r="AD23" s="152">
        <v>6</v>
      </c>
      <c r="AE23" s="139"/>
      <c r="AF23" s="16"/>
      <c r="AG23" s="15"/>
      <c r="AH23" s="187"/>
      <c r="AI23" s="226"/>
      <c r="AJ23" s="139"/>
      <c r="AK23" s="16"/>
      <c r="AL23" s="280"/>
      <c r="AM23" s="187"/>
      <c r="AN23" s="152"/>
      <c r="AO23" s="246"/>
      <c r="AP23" s="16"/>
      <c r="AQ23" s="15"/>
      <c r="AR23" s="33"/>
      <c r="AS23" s="226"/>
      <c r="AT23" s="139"/>
      <c r="AU23" s="16"/>
      <c r="AV23" s="15"/>
      <c r="AW23" s="33"/>
      <c r="AX23" s="152"/>
      <c r="AY23" s="280"/>
      <c r="AZ23" s="16"/>
      <c r="BA23" s="15"/>
      <c r="BB23" s="33"/>
      <c r="BC23" s="226"/>
      <c r="BD23" s="140"/>
      <c r="BE23" s="16"/>
      <c r="BF23" s="15"/>
      <c r="BG23" s="33"/>
      <c r="BH23" s="315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</row>
    <row r="24" spans="1:97" ht="20.100000000000001" customHeight="1" x14ac:dyDescent="0.25">
      <c r="A24" s="181" t="s">
        <v>38</v>
      </c>
      <c r="B24" s="368" t="s">
        <v>175</v>
      </c>
      <c r="C24" s="37" t="s">
        <v>106</v>
      </c>
      <c r="D24" s="19"/>
      <c r="E24" s="19"/>
      <c r="F24" s="11">
        <f t="shared" si="7"/>
        <v>72</v>
      </c>
      <c r="G24" s="32">
        <v>18</v>
      </c>
      <c r="H24" s="11">
        <f t="shared" si="8"/>
        <v>0</v>
      </c>
      <c r="I24" s="11">
        <f t="shared" si="9"/>
        <v>72</v>
      </c>
      <c r="J24" s="72">
        <f t="shared" si="1"/>
        <v>72</v>
      </c>
      <c r="K24" s="11">
        <f t="shared" si="10"/>
        <v>38</v>
      </c>
      <c r="L24" s="325">
        <v>34</v>
      </c>
      <c r="M24" s="11"/>
      <c r="N24" s="11"/>
      <c r="O24" s="11">
        <f t="shared" si="6"/>
        <v>0</v>
      </c>
      <c r="P24" s="11">
        <f t="shared" si="11"/>
        <v>0</v>
      </c>
      <c r="Q24" s="11">
        <f t="shared" si="12"/>
        <v>0</v>
      </c>
      <c r="R24" s="198">
        <v>72</v>
      </c>
      <c r="S24" s="264">
        <f t="shared" si="13"/>
        <v>72</v>
      </c>
      <c r="T24" s="264">
        <f>U24+Z24+AE24+AJ24+AO24+AT24</f>
        <v>72</v>
      </c>
      <c r="U24" s="249">
        <v>34</v>
      </c>
      <c r="V24" s="16"/>
      <c r="W24" s="15"/>
      <c r="X24" s="33"/>
      <c r="Y24" s="226"/>
      <c r="Z24" s="141">
        <v>38</v>
      </c>
      <c r="AA24" s="16"/>
      <c r="AB24" s="280"/>
      <c r="AC24" s="187"/>
      <c r="AD24" s="152"/>
      <c r="AE24" s="139"/>
      <c r="AF24" s="16"/>
      <c r="AG24" s="15"/>
      <c r="AH24" s="187"/>
      <c r="AI24" s="226"/>
      <c r="AJ24" s="139"/>
      <c r="AK24" s="16"/>
      <c r="AL24" s="280"/>
      <c r="AM24" s="187"/>
      <c r="AN24" s="152"/>
      <c r="AO24" s="246"/>
      <c r="AP24" s="16"/>
      <c r="AQ24" s="15"/>
      <c r="AR24" s="33"/>
      <c r="AS24" s="226"/>
      <c r="AT24" s="139"/>
      <c r="AU24" s="16"/>
      <c r="AV24" s="15"/>
      <c r="AW24" s="33"/>
      <c r="AX24" s="152"/>
      <c r="AY24" s="280"/>
      <c r="AZ24" s="16"/>
      <c r="BA24" s="15"/>
      <c r="BB24" s="33"/>
      <c r="BC24" s="226"/>
      <c r="BD24" s="140"/>
      <c r="BE24" s="16"/>
      <c r="BF24" s="15"/>
      <c r="BG24" s="33"/>
      <c r="BH24" s="315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</row>
    <row r="25" spans="1:97" ht="20.100000000000001" customHeight="1" x14ac:dyDescent="0.25">
      <c r="A25" s="181" t="s">
        <v>40</v>
      </c>
      <c r="B25" s="368" t="s">
        <v>51</v>
      </c>
      <c r="C25" s="37" t="s">
        <v>106</v>
      </c>
      <c r="D25" s="19"/>
      <c r="E25" s="19"/>
      <c r="F25" s="11">
        <f t="shared" si="7"/>
        <v>72</v>
      </c>
      <c r="G25" s="32">
        <v>16</v>
      </c>
      <c r="H25" s="11">
        <f t="shared" si="8"/>
        <v>0</v>
      </c>
      <c r="I25" s="11">
        <f t="shared" si="9"/>
        <v>72</v>
      </c>
      <c r="J25" s="72">
        <f t="shared" si="1"/>
        <v>72</v>
      </c>
      <c r="K25" s="11">
        <f t="shared" si="10"/>
        <v>44</v>
      </c>
      <c r="L25" s="325">
        <v>28</v>
      </c>
      <c r="M25" s="11"/>
      <c r="N25" s="11"/>
      <c r="O25" s="11">
        <f t="shared" si="6"/>
        <v>0</v>
      </c>
      <c r="P25" s="11">
        <f t="shared" si="11"/>
        <v>0</v>
      </c>
      <c r="Q25" s="11">
        <f t="shared" si="12"/>
        <v>0</v>
      </c>
      <c r="R25" s="198">
        <v>72</v>
      </c>
      <c r="S25" s="264">
        <f t="shared" si="13"/>
        <v>72</v>
      </c>
      <c r="T25" s="264">
        <f t="shared" si="14"/>
        <v>72</v>
      </c>
      <c r="U25" s="249">
        <v>50</v>
      </c>
      <c r="V25" s="16"/>
      <c r="W25" s="15"/>
      <c r="X25" s="33"/>
      <c r="Y25" s="226"/>
      <c r="Z25" s="141">
        <v>22</v>
      </c>
      <c r="AA25" s="16"/>
      <c r="AB25" s="280"/>
      <c r="AC25" s="187"/>
      <c r="AD25" s="152"/>
      <c r="AE25" s="139"/>
      <c r="AF25" s="16"/>
      <c r="AG25" s="15"/>
      <c r="AH25" s="187"/>
      <c r="AI25" s="226"/>
      <c r="AJ25" s="139"/>
      <c r="AK25" s="16"/>
      <c r="AL25" s="280"/>
      <c r="AM25" s="187"/>
      <c r="AN25" s="152"/>
      <c r="AO25" s="246"/>
      <c r="AP25" s="16"/>
      <c r="AQ25" s="15"/>
      <c r="AR25" s="33"/>
      <c r="AS25" s="226"/>
      <c r="AT25" s="139"/>
      <c r="AU25" s="16"/>
      <c r="AV25" s="15"/>
      <c r="AW25" s="33"/>
      <c r="AX25" s="152"/>
      <c r="AY25" s="280"/>
      <c r="AZ25" s="16"/>
      <c r="BA25" s="15"/>
      <c r="BB25" s="33"/>
      <c r="BC25" s="226"/>
      <c r="BD25" s="140"/>
      <c r="BE25" s="16"/>
      <c r="BF25" s="15"/>
      <c r="BG25" s="33"/>
      <c r="BH25" s="315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</row>
    <row r="26" spans="1:97" ht="20.100000000000001" customHeight="1" x14ac:dyDescent="0.25">
      <c r="A26" s="181" t="s">
        <v>42</v>
      </c>
      <c r="B26" s="368" t="s">
        <v>37</v>
      </c>
      <c r="C26" s="37" t="s">
        <v>106</v>
      </c>
      <c r="D26" s="19"/>
      <c r="E26" s="19"/>
      <c r="F26" s="11">
        <f t="shared" si="7"/>
        <v>72</v>
      </c>
      <c r="G26" s="32">
        <v>20</v>
      </c>
      <c r="H26" s="11">
        <f t="shared" si="8"/>
        <v>0</v>
      </c>
      <c r="I26" s="11">
        <f t="shared" si="9"/>
        <v>72</v>
      </c>
      <c r="J26" s="72">
        <f t="shared" si="1"/>
        <v>72</v>
      </c>
      <c r="K26" s="11">
        <f t="shared" si="10"/>
        <v>0</v>
      </c>
      <c r="L26" s="325">
        <v>72</v>
      </c>
      <c r="M26" s="11"/>
      <c r="N26" s="11"/>
      <c r="O26" s="11">
        <f t="shared" si="6"/>
        <v>0</v>
      </c>
      <c r="P26" s="11">
        <f t="shared" si="11"/>
        <v>0</v>
      </c>
      <c r="Q26" s="11">
        <f t="shared" si="12"/>
        <v>0</v>
      </c>
      <c r="R26" s="198">
        <v>72</v>
      </c>
      <c r="S26" s="264">
        <f t="shared" si="13"/>
        <v>72</v>
      </c>
      <c r="T26" s="264">
        <f t="shared" si="14"/>
        <v>72</v>
      </c>
      <c r="U26" s="249">
        <v>50</v>
      </c>
      <c r="V26" s="16"/>
      <c r="W26" s="15"/>
      <c r="X26" s="33"/>
      <c r="Y26" s="226"/>
      <c r="Z26" s="141">
        <v>22</v>
      </c>
      <c r="AA26" s="16"/>
      <c r="AB26" s="280"/>
      <c r="AC26" s="187"/>
      <c r="AD26" s="152"/>
      <c r="AE26" s="139"/>
      <c r="AF26" s="16"/>
      <c r="AG26" s="15"/>
      <c r="AH26" s="187"/>
      <c r="AI26" s="226"/>
      <c r="AJ26" s="139"/>
      <c r="AK26" s="16"/>
      <c r="AL26" s="280"/>
      <c r="AM26" s="187"/>
      <c r="AN26" s="152"/>
      <c r="AO26" s="246"/>
      <c r="AP26" s="16"/>
      <c r="AQ26" s="15"/>
      <c r="AR26" s="33"/>
      <c r="AS26" s="226"/>
      <c r="AT26" s="139"/>
      <c r="AU26" s="16"/>
      <c r="AV26" s="15"/>
      <c r="AW26" s="33"/>
      <c r="AX26" s="152"/>
      <c r="AY26" s="280"/>
      <c r="AZ26" s="16"/>
      <c r="BA26" s="15"/>
      <c r="BB26" s="33"/>
      <c r="BC26" s="226"/>
      <c r="BD26" s="140"/>
      <c r="BE26" s="16"/>
      <c r="BF26" s="15"/>
      <c r="BG26" s="33"/>
      <c r="BH26" s="315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</row>
    <row r="27" spans="1:97" ht="20.100000000000001" customHeight="1" x14ac:dyDescent="0.25">
      <c r="A27" s="181" t="s">
        <v>44</v>
      </c>
      <c r="B27" s="368" t="s">
        <v>139</v>
      </c>
      <c r="C27" s="37" t="s">
        <v>66</v>
      </c>
      <c r="D27" s="19"/>
      <c r="E27" s="19"/>
      <c r="F27" s="11">
        <f t="shared" si="7"/>
        <v>108</v>
      </c>
      <c r="G27" s="32">
        <v>52</v>
      </c>
      <c r="H27" s="11">
        <f t="shared" si="8"/>
        <v>0</v>
      </c>
      <c r="I27" s="11">
        <f t="shared" si="9"/>
        <v>94</v>
      </c>
      <c r="J27" s="72">
        <f t="shared" si="1"/>
        <v>94</v>
      </c>
      <c r="K27" s="11">
        <f t="shared" si="10"/>
        <v>14</v>
      </c>
      <c r="L27" s="325">
        <v>80</v>
      </c>
      <c r="M27" s="11"/>
      <c r="N27" s="11"/>
      <c r="O27" s="11">
        <f t="shared" si="6"/>
        <v>8</v>
      </c>
      <c r="P27" s="11">
        <f t="shared" si="11"/>
        <v>0</v>
      </c>
      <c r="Q27" s="11">
        <f t="shared" si="12"/>
        <v>6</v>
      </c>
      <c r="R27" s="198">
        <v>108</v>
      </c>
      <c r="S27" s="264">
        <f t="shared" si="13"/>
        <v>108</v>
      </c>
      <c r="T27" s="264">
        <f t="shared" si="14"/>
        <v>94</v>
      </c>
      <c r="U27" s="249"/>
      <c r="V27" s="16"/>
      <c r="W27" s="15"/>
      <c r="X27" s="33"/>
      <c r="Y27" s="226"/>
      <c r="Z27" s="179">
        <v>94</v>
      </c>
      <c r="AA27" s="16"/>
      <c r="AB27" s="280"/>
      <c r="AC27" s="187">
        <v>8</v>
      </c>
      <c r="AD27" s="152">
        <v>6</v>
      </c>
      <c r="AE27" s="140"/>
      <c r="AF27" s="16"/>
      <c r="AG27" s="15"/>
      <c r="AH27" s="187"/>
      <c r="AI27" s="226"/>
      <c r="AJ27" s="139"/>
      <c r="AK27" s="16"/>
      <c r="AL27" s="280"/>
      <c r="AM27" s="187"/>
      <c r="AN27" s="152"/>
      <c r="AO27" s="246"/>
      <c r="AP27" s="16"/>
      <c r="AQ27" s="15"/>
      <c r="AR27" s="33"/>
      <c r="AS27" s="226"/>
      <c r="AT27" s="139"/>
      <c r="AU27" s="16"/>
      <c r="AV27" s="15"/>
      <c r="AW27" s="33"/>
      <c r="AX27" s="152"/>
      <c r="AY27" s="280"/>
      <c r="AZ27" s="16"/>
      <c r="BA27" s="15"/>
      <c r="BB27" s="33"/>
      <c r="BC27" s="226"/>
      <c r="BD27" s="140"/>
      <c r="BE27" s="16"/>
      <c r="BF27" s="15"/>
      <c r="BG27" s="33"/>
      <c r="BH27" s="315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</row>
    <row r="28" spans="1:97" ht="20.100000000000001" customHeight="1" x14ac:dyDescent="0.25">
      <c r="A28" s="181" t="s">
        <v>46</v>
      </c>
      <c r="B28" s="368" t="s">
        <v>41</v>
      </c>
      <c r="C28" s="37" t="s">
        <v>138</v>
      </c>
      <c r="D28" s="19"/>
      <c r="E28" s="19"/>
      <c r="F28" s="11">
        <f t="shared" si="7"/>
        <v>72</v>
      </c>
      <c r="G28" s="32">
        <v>20</v>
      </c>
      <c r="H28" s="11">
        <f t="shared" si="8"/>
        <v>0</v>
      </c>
      <c r="I28" s="11">
        <f t="shared" si="9"/>
        <v>72</v>
      </c>
      <c r="J28" s="72">
        <f t="shared" si="1"/>
        <v>72</v>
      </c>
      <c r="K28" s="11">
        <f t="shared" si="10"/>
        <v>12</v>
      </c>
      <c r="L28" s="325">
        <v>60</v>
      </c>
      <c r="M28" s="11"/>
      <c r="N28" s="11"/>
      <c r="O28" s="11">
        <f t="shared" si="6"/>
        <v>0</v>
      </c>
      <c r="P28" s="11">
        <f t="shared" si="11"/>
        <v>0</v>
      </c>
      <c r="Q28" s="11">
        <f t="shared" si="12"/>
        <v>0</v>
      </c>
      <c r="R28" s="198">
        <v>72</v>
      </c>
      <c r="S28" s="264">
        <f t="shared" si="13"/>
        <v>72</v>
      </c>
      <c r="T28" s="264">
        <f t="shared" si="14"/>
        <v>72</v>
      </c>
      <c r="U28" s="272">
        <v>34</v>
      </c>
      <c r="V28" s="16"/>
      <c r="W28" s="15"/>
      <c r="X28" s="33"/>
      <c r="Y28" s="226"/>
      <c r="Z28" s="141">
        <v>38</v>
      </c>
      <c r="AA28" s="16"/>
      <c r="AB28" s="280"/>
      <c r="AC28" s="187"/>
      <c r="AD28" s="152"/>
      <c r="AE28" s="140"/>
      <c r="AF28" s="16"/>
      <c r="AG28" s="15"/>
      <c r="AH28" s="187"/>
      <c r="AI28" s="226"/>
      <c r="AJ28" s="139"/>
      <c r="AK28" s="16"/>
      <c r="AL28" s="280"/>
      <c r="AM28" s="187"/>
      <c r="AN28" s="152"/>
      <c r="AO28" s="246"/>
      <c r="AP28" s="16"/>
      <c r="AQ28" s="15"/>
      <c r="AR28" s="33"/>
      <c r="AS28" s="226"/>
      <c r="AT28" s="139"/>
      <c r="AU28" s="16"/>
      <c r="AV28" s="15"/>
      <c r="AW28" s="33"/>
      <c r="AX28" s="152"/>
      <c r="AY28" s="280"/>
      <c r="AZ28" s="16"/>
      <c r="BA28" s="15"/>
      <c r="BB28" s="33"/>
      <c r="BC28" s="226"/>
      <c r="BD28" s="140"/>
      <c r="BE28" s="16"/>
      <c r="BF28" s="15"/>
      <c r="BG28" s="33"/>
      <c r="BH28" s="315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</row>
    <row r="29" spans="1:97" ht="15.75" x14ac:dyDescent="0.25">
      <c r="A29" s="181" t="s">
        <v>47</v>
      </c>
      <c r="B29" s="368" t="s">
        <v>43</v>
      </c>
      <c r="C29" s="37" t="s">
        <v>49</v>
      </c>
      <c r="D29" s="19"/>
      <c r="E29" s="19"/>
      <c r="F29" s="11">
        <f t="shared" si="7"/>
        <v>68</v>
      </c>
      <c r="G29" s="32">
        <v>10</v>
      </c>
      <c r="H29" s="11">
        <f t="shared" si="8"/>
        <v>0</v>
      </c>
      <c r="I29" s="11">
        <f t="shared" si="9"/>
        <v>68</v>
      </c>
      <c r="J29" s="72">
        <f t="shared" si="1"/>
        <v>68</v>
      </c>
      <c r="K29" s="11">
        <f t="shared" si="10"/>
        <v>22</v>
      </c>
      <c r="L29" s="325">
        <v>46</v>
      </c>
      <c r="M29" s="11"/>
      <c r="N29" s="11"/>
      <c r="O29" s="11">
        <f t="shared" si="6"/>
        <v>0</v>
      </c>
      <c r="P29" s="11">
        <f t="shared" si="11"/>
        <v>0</v>
      </c>
      <c r="Q29" s="11">
        <f t="shared" si="12"/>
        <v>0</v>
      </c>
      <c r="R29" s="198">
        <v>68</v>
      </c>
      <c r="S29" s="264">
        <f t="shared" si="13"/>
        <v>68</v>
      </c>
      <c r="T29" s="264">
        <f t="shared" si="14"/>
        <v>68</v>
      </c>
      <c r="U29" s="251">
        <v>68</v>
      </c>
      <c r="V29" s="16"/>
      <c r="W29" s="15"/>
      <c r="X29" s="33"/>
      <c r="Y29" s="226"/>
      <c r="Z29" s="140"/>
      <c r="AA29" s="16"/>
      <c r="AB29" s="280"/>
      <c r="AC29" s="187"/>
      <c r="AD29" s="152"/>
      <c r="AE29" s="140"/>
      <c r="AF29" s="16"/>
      <c r="AG29" s="15"/>
      <c r="AH29" s="187"/>
      <c r="AI29" s="226"/>
      <c r="AJ29" s="140"/>
      <c r="AK29" s="16"/>
      <c r="AL29" s="280"/>
      <c r="AM29" s="187"/>
      <c r="AN29" s="152"/>
      <c r="AO29" s="246"/>
      <c r="AP29" s="16"/>
      <c r="AQ29" s="15"/>
      <c r="AR29" s="33"/>
      <c r="AS29" s="226"/>
      <c r="AT29" s="139"/>
      <c r="AU29" s="16"/>
      <c r="AV29" s="15"/>
      <c r="AW29" s="33"/>
      <c r="AX29" s="152"/>
      <c r="AY29" s="280"/>
      <c r="AZ29" s="16"/>
      <c r="BA29" s="15"/>
      <c r="BB29" s="33"/>
      <c r="BC29" s="226"/>
      <c r="BD29" s="140"/>
      <c r="BE29" s="16"/>
      <c r="BF29" s="15"/>
      <c r="BG29" s="33"/>
      <c r="BH29" s="315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</row>
    <row r="30" spans="1:97" ht="20.100000000000001" customHeight="1" x14ac:dyDescent="0.25">
      <c r="A30" s="181" t="s">
        <v>50</v>
      </c>
      <c r="B30" s="369" t="s">
        <v>45</v>
      </c>
      <c r="C30" s="37" t="s">
        <v>106</v>
      </c>
      <c r="D30" s="19"/>
      <c r="E30" s="19"/>
      <c r="F30" s="11">
        <f t="shared" si="7"/>
        <v>72</v>
      </c>
      <c r="G30" s="32">
        <v>6</v>
      </c>
      <c r="H30" s="11">
        <f t="shared" si="8"/>
        <v>0</v>
      </c>
      <c r="I30" s="11">
        <f t="shared" si="9"/>
        <v>72</v>
      </c>
      <c r="J30" s="72">
        <f t="shared" si="1"/>
        <v>72</v>
      </c>
      <c r="K30" s="11">
        <f t="shared" si="10"/>
        <v>34</v>
      </c>
      <c r="L30" s="325">
        <v>38</v>
      </c>
      <c r="M30" s="11"/>
      <c r="N30" s="11"/>
      <c r="O30" s="11">
        <f t="shared" si="6"/>
        <v>0</v>
      </c>
      <c r="P30" s="11">
        <f t="shared" si="11"/>
        <v>0</v>
      </c>
      <c r="Q30" s="11">
        <f t="shared" si="12"/>
        <v>0</v>
      </c>
      <c r="R30" s="198">
        <v>72</v>
      </c>
      <c r="S30" s="264">
        <f t="shared" si="13"/>
        <v>72</v>
      </c>
      <c r="T30" s="264">
        <f t="shared" si="14"/>
        <v>72</v>
      </c>
      <c r="U30" s="249">
        <v>34</v>
      </c>
      <c r="V30" s="16"/>
      <c r="W30" s="15"/>
      <c r="X30" s="33"/>
      <c r="Y30" s="226"/>
      <c r="Z30" s="141">
        <v>38</v>
      </c>
      <c r="AA30" s="16"/>
      <c r="AB30" s="280"/>
      <c r="AC30" s="187"/>
      <c r="AD30" s="152"/>
      <c r="AE30" s="140"/>
      <c r="AF30" s="16"/>
      <c r="AG30" s="15"/>
      <c r="AH30" s="187"/>
      <c r="AI30" s="226"/>
      <c r="AJ30" s="140"/>
      <c r="AK30" s="16"/>
      <c r="AL30" s="280"/>
      <c r="AM30" s="187"/>
      <c r="AN30" s="152"/>
      <c r="AO30" s="246"/>
      <c r="AP30" s="16"/>
      <c r="AQ30" s="15"/>
      <c r="AR30" s="33"/>
      <c r="AS30" s="226"/>
      <c r="AT30" s="139"/>
      <c r="AU30" s="16"/>
      <c r="AV30" s="15"/>
      <c r="AW30" s="33"/>
      <c r="AX30" s="152"/>
      <c r="AY30" s="280"/>
      <c r="AZ30" s="16"/>
      <c r="BA30" s="15"/>
      <c r="BB30" s="33"/>
      <c r="BC30" s="226"/>
      <c r="BD30" s="140"/>
      <c r="BE30" s="16"/>
      <c r="BF30" s="15"/>
      <c r="BG30" s="33"/>
      <c r="BH30" s="315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</row>
    <row r="31" spans="1:97" ht="20.100000000000001" customHeight="1" x14ac:dyDescent="0.25">
      <c r="A31" s="181" t="s">
        <v>52</v>
      </c>
      <c r="B31" s="369" t="s">
        <v>48</v>
      </c>
      <c r="C31" s="37" t="s">
        <v>49</v>
      </c>
      <c r="D31" s="19"/>
      <c r="E31" s="19"/>
      <c r="F31" s="11">
        <f t="shared" si="7"/>
        <v>72</v>
      </c>
      <c r="G31" s="32">
        <v>12</v>
      </c>
      <c r="H31" s="11">
        <f t="shared" si="8"/>
        <v>0</v>
      </c>
      <c r="I31" s="11">
        <f t="shared" si="9"/>
        <v>72</v>
      </c>
      <c r="J31" s="72">
        <f t="shared" si="1"/>
        <v>72</v>
      </c>
      <c r="K31" s="11">
        <f t="shared" si="10"/>
        <v>48</v>
      </c>
      <c r="L31" s="325">
        <v>24</v>
      </c>
      <c r="M31" s="11"/>
      <c r="N31" s="11"/>
      <c r="O31" s="11">
        <f t="shared" si="6"/>
        <v>0</v>
      </c>
      <c r="P31" s="11">
        <f t="shared" si="11"/>
        <v>0</v>
      </c>
      <c r="Q31" s="11">
        <f t="shared" si="12"/>
        <v>0</v>
      </c>
      <c r="R31" s="198">
        <v>72</v>
      </c>
      <c r="S31" s="264">
        <f t="shared" si="13"/>
        <v>72</v>
      </c>
      <c r="T31" s="264">
        <f t="shared" si="14"/>
        <v>72</v>
      </c>
      <c r="U31" s="249"/>
      <c r="V31" s="16"/>
      <c r="W31" s="15"/>
      <c r="X31" s="33"/>
      <c r="Y31" s="226"/>
      <c r="Z31" s="141">
        <v>72</v>
      </c>
      <c r="AA31" s="16"/>
      <c r="AB31" s="280"/>
      <c r="AC31" s="187"/>
      <c r="AD31" s="152"/>
      <c r="AE31" s="140"/>
      <c r="AF31" s="16"/>
      <c r="AG31" s="15"/>
      <c r="AH31" s="187"/>
      <c r="AI31" s="226"/>
      <c r="AJ31" s="140"/>
      <c r="AK31" s="16"/>
      <c r="AL31" s="280"/>
      <c r="AM31" s="187"/>
      <c r="AN31" s="152"/>
      <c r="AO31" s="246"/>
      <c r="AP31" s="16"/>
      <c r="AQ31" s="15"/>
      <c r="AR31" s="33"/>
      <c r="AS31" s="226"/>
      <c r="AT31" s="139"/>
      <c r="AU31" s="16"/>
      <c r="AV31" s="15"/>
      <c r="AW31" s="33"/>
      <c r="AX31" s="152"/>
      <c r="AY31" s="280"/>
      <c r="AZ31" s="16"/>
      <c r="BA31" s="15"/>
      <c r="BB31" s="33"/>
      <c r="BC31" s="226"/>
      <c r="BD31" s="140"/>
      <c r="BE31" s="16"/>
      <c r="BF31" s="15"/>
      <c r="BG31" s="33"/>
      <c r="BH31" s="315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</row>
    <row r="32" spans="1:97" s="74" customFormat="1" ht="25.5" x14ac:dyDescent="0.25">
      <c r="A32" s="38" t="s">
        <v>53</v>
      </c>
      <c r="B32" s="384" t="s">
        <v>54</v>
      </c>
      <c r="C32" s="385" t="s">
        <v>239</v>
      </c>
      <c r="D32" s="31">
        <f t="shared" ref="D32:E32" si="15">SUM(D33:D35)</f>
        <v>0</v>
      </c>
      <c r="E32" s="31">
        <f t="shared" si="15"/>
        <v>0</v>
      </c>
      <c r="F32" s="31">
        <f>SUM(F33:F35)</f>
        <v>520</v>
      </c>
      <c r="G32" s="31">
        <f t="shared" ref="G32:BH32" si="16">SUM(G33:G35)</f>
        <v>144</v>
      </c>
      <c r="H32" s="31">
        <f t="shared" si="16"/>
        <v>0</v>
      </c>
      <c r="I32" s="31">
        <f t="shared" si="16"/>
        <v>490</v>
      </c>
      <c r="J32" s="72">
        <f t="shared" si="1"/>
        <v>490</v>
      </c>
      <c r="K32" s="31">
        <f t="shared" si="16"/>
        <v>342</v>
      </c>
      <c r="L32" s="31">
        <f t="shared" si="16"/>
        <v>148</v>
      </c>
      <c r="M32" s="31">
        <f t="shared" si="16"/>
        <v>0</v>
      </c>
      <c r="N32" s="31">
        <f t="shared" si="16"/>
        <v>0</v>
      </c>
      <c r="O32" s="31">
        <f t="shared" si="16"/>
        <v>18</v>
      </c>
      <c r="P32" s="31">
        <f t="shared" si="16"/>
        <v>0</v>
      </c>
      <c r="Q32" s="31">
        <f t="shared" si="16"/>
        <v>12</v>
      </c>
      <c r="R32" s="31">
        <f t="shared" si="16"/>
        <v>520</v>
      </c>
      <c r="S32" s="31">
        <f t="shared" si="16"/>
        <v>520</v>
      </c>
      <c r="T32" s="185">
        <f t="shared" si="16"/>
        <v>490</v>
      </c>
      <c r="U32" s="245">
        <f t="shared" si="16"/>
        <v>212</v>
      </c>
      <c r="V32" s="31">
        <f t="shared" si="16"/>
        <v>0</v>
      </c>
      <c r="W32" s="31">
        <f t="shared" si="16"/>
        <v>0</v>
      </c>
      <c r="X32" s="31">
        <f t="shared" si="16"/>
        <v>0</v>
      </c>
      <c r="Y32" s="225">
        <f t="shared" si="16"/>
        <v>0</v>
      </c>
      <c r="Z32" s="138">
        <f t="shared" si="16"/>
        <v>278</v>
      </c>
      <c r="AA32" s="31">
        <f t="shared" si="16"/>
        <v>0</v>
      </c>
      <c r="AB32" s="31">
        <f t="shared" si="16"/>
        <v>0</v>
      </c>
      <c r="AC32" s="31">
        <f t="shared" si="16"/>
        <v>18</v>
      </c>
      <c r="AD32" s="151">
        <f t="shared" si="16"/>
        <v>12</v>
      </c>
      <c r="AE32" s="138">
        <f t="shared" si="16"/>
        <v>0</v>
      </c>
      <c r="AF32" s="31">
        <f t="shared" si="16"/>
        <v>0</v>
      </c>
      <c r="AG32" s="31">
        <f t="shared" si="16"/>
        <v>0</v>
      </c>
      <c r="AH32" s="185">
        <f t="shared" si="16"/>
        <v>0</v>
      </c>
      <c r="AI32" s="225">
        <f t="shared" si="16"/>
        <v>0</v>
      </c>
      <c r="AJ32" s="138">
        <f t="shared" si="16"/>
        <v>0</v>
      </c>
      <c r="AK32" s="31">
        <f t="shared" si="16"/>
        <v>0</v>
      </c>
      <c r="AL32" s="31">
        <f t="shared" si="16"/>
        <v>0</v>
      </c>
      <c r="AM32" s="31">
        <f t="shared" si="16"/>
        <v>0</v>
      </c>
      <c r="AN32" s="151">
        <f t="shared" si="16"/>
        <v>0</v>
      </c>
      <c r="AO32" s="245">
        <f t="shared" si="16"/>
        <v>0</v>
      </c>
      <c r="AP32" s="31">
        <f t="shared" si="16"/>
        <v>0</v>
      </c>
      <c r="AQ32" s="31">
        <f t="shared" si="16"/>
        <v>0</v>
      </c>
      <c r="AR32" s="31">
        <f t="shared" si="16"/>
        <v>0</v>
      </c>
      <c r="AS32" s="225">
        <f t="shared" si="16"/>
        <v>0</v>
      </c>
      <c r="AT32" s="138">
        <f t="shared" si="16"/>
        <v>0</v>
      </c>
      <c r="AU32" s="31">
        <f t="shared" si="16"/>
        <v>0</v>
      </c>
      <c r="AV32" s="31">
        <f t="shared" si="16"/>
        <v>0</v>
      </c>
      <c r="AW32" s="31">
        <f t="shared" si="16"/>
        <v>0</v>
      </c>
      <c r="AX32" s="151">
        <f t="shared" si="16"/>
        <v>0</v>
      </c>
      <c r="AY32" s="185">
        <f t="shared" si="16"/>
        <v>0</v>
      </c>
      <c r="AZ32" s="31">
        <f t="shared" si="16"/>
        <v>0</v>
      </c>
      <c r="BA32" s="31">
        <f t="shared" si="16"/>
        <v>0</v>
      </c>
      <c r="BB32" s="31">
        <f t="shared" si="16"/>
        <v>0</v>
      </c>
      <c r="BC32" s="225">
        <f t="shared" si="16"/>
        <v>0</v>
      </c>
      <c r="BD32" s="138">
        <f t="shared" si="16"/>
        <v>0</v>
      </c>
      <c r="BE32" s="31">
        <f t="shared" si="16"/>
        <v>0</v>
      </c>
      <c r="BF32" s="31">
        <f t="shared" si="16"/>
        <v>0</v>
      </c>
      <c r="BG32" s="31">
        <f t="shared" si="16"/>
        <v>0</v>
      </c>
      <c r="BH32" s="314">
        <f t="shared" si="16"/>
        <v>0</v>
      </c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</row>
    <row r="33" spans="1:97" ht="20.100000000000001" hidden="1" customHeight="1" x14ac:dyDescent="0.25">
      <c r="A33" s="170"/>
      <c r="B33" s="386"/>
      <c r="C33" s="39"/>
      <c r="D33" s="19"/>
      <c r="E33" s="19"/>
      <c r="F33" s="11">
        <f>H33+I33+N33+O33+Q33</f>
        <v>0</v>
      </c>
      <c r="G33" s="32"/>
      <c r="H33" s="11">
        <f t="shared" si="8"/>
        <v>0</v>
      </c>
      <c r="I33" s="11">
        <f t="shared" si="9"/>
        <v>0</v>
      </c>
      <c r="J33" s="72">
        <f t="shared" si="1"/>
        <v>0</v>
      </c>
      <c r="K33" s="11">
        <f>I33-L33</f>
        <v>0</v>
      </c>
      <c r="L33" s="325"/>
      <c r="M33" s="11"/>
      <c r="N33" s="11"/>
      <c r="O33" s="11">
        <f>X33+AC33+AH33+AM33+AR33+AW33+BB33+BG33</f>
        <v>0</v>
      </c>
      <c r="P33" s="11">
        <f>V33+AA33</f>
        <v>0</v>
      </c>
      <c r="Q33" s="11">
        <f>Y33+AD33+AI33+AN33+AS33+AX33+BC33+BH33</f>
        <v>0</v>
      </c>
      <c r="R33" s="198"/>
      <c r="S33" s="264">
        <f t="shared" si="13"/>
        <v>0</v>
      </c>
      <c r="T33" s="264"/>
      <c r="U33" s="249"/>
      <c r="V33" s="16"/>
      <c r="W33" s="15"/>
      <c r="X33" s="33"/>
      <c r="Y33" s="226"/>
      <c r="Z33" s="140"/>
      <c r="AA33" s="16"/>
      <c r="AB33" s="280"/>
      <c r="AC33" s="187"/>
      <c r="AD33" s="152"/>
      <c r="AE33" s="140"/>
      <c r="AF33" s="16"/>
      <c r="AG33" s="15"/>
      <c r="AH33" s="187"/>
      <c r="AI33" s="226"/>
      <c r="AJ33" s="139"/>
      <c r="AK33" s="16"/>
      <c r="AL33" s="280"/>
      <c r="AM33" s="187"/>
      <c r="AN33" s="152"/>
      <c r="AO33" s="246"/>
      <c r="AP33" s="16"/>
      <c r="AQ33" s="15"/>
      <c r="AR33" s="33"/>
      <c r="AS33" s="226"/>
      <c r="AT33" s="139"/>
      <c r="AU33" s="16"/>
      <c r="AV33" s="15"/>
      <c r="AW33" s="33"/>
      <c r="AX33" s="152"/>
      <c r="AY33" s="280"/>
      <c r="AZ33" s="16"/>
      <c r="BA33" s="15"/>
      <c r="BB33" s="33"/>
      <c r="BC33" s="226"/>
      <c r="BD33" s="140"/>
      <c r="BE33" s="16"/>
      <c r="BF33" s="15"/>
      <c r="BG33" s="33"/>
      <c r="BH33" s="315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</row>
    <row r="34" spans="1:97" ht="20.100000000000001" customHeight="1" x14ac:dyDescent="0.25">
      <c r="A34" s="181" t="s">
        <v>176</v>
      </c>
      <c r="B34" s="368" t="s">
        <v>56</v>
      </c>
      <c r="C34" s="37" t="s">
        <v>240</v>
      </c>
      <c r="D34" s="19"/>
      <c r="E34" s="19"/>
      <c r="F34" s="11">
        <f t="shared" ref="F34:F35" si="17">H34+I34+N34+O34+Q34</f>
        <v>340</v>
      </c>
      <c r="G34" s="32">
        <v>56</v>
      </c>
      <c r="H34" s="11">
        <f t="shared" si="8"/>
        <v>0</v>
      </c>
      <c r="I34" s="11">
        <f t="shared" si="9"/>
        <v>325</v>
      </c>
      <c r="J34" s="72">
        <f t="shared" si="1"/>
        <v>325</v>
      </c>
      <c r="K34" s="11">
        <f t="shared" ref="K34:K35" si="18">I34-L34</f>
        <v>211</v>
      </c>
      <c r="L34" s="325">
        <v>114</v>
      </c>
      <c r="M34" s="11"/>
      <c r="N34" s="11"/>
      <c r="O34" s="11">
        <f>X34+AC34+AH34+AM34+AR34+AW34+BB34+BG34</f>
        <v>9</v>
      </c>
      <c r="P34" s="11">
        <f t="shared" ref="P34:P35" si="19">V34+AA34</f>
        <v>0</v>
      </c>
      <c r="Q34" s="11">
        <f t="shared" ref="Q34:Q35" si="20">Y34+AD34+AI34+AN34+AS34+AX34+BC34+BH34</f>
        <v>6</v>
      </c>
      <c r="R34" s="198">
        <v>340</v>
      </c>
      <c r="S34" s="264">
        <f t="shared" si="13"/>
        <v>340</v>
      </c>
      <c r="T34" s="264">
        <f t="shared" si="14"/>
        <v>325</v>
      </c>
      <c r="U34" s="251">
        <v>144</v>
      </c>
      <c r="V34" s="16"/>
      <c r="W34" s="15"/>
      <c r="X34" s="33"/>
      <c r="Y34" s="226"/>
      <c r="Z34" s="179">
        <v>181</v>
      </c>
      <c r="AA34" s="16"/>
      <c r="AB34" s="280"/>
      <c r="AC34" s="187">
        <v>9</v>
      </c>
      <c r="AD34" s="152">
        <v>6</v>
      </c>
      <c r="AE34" s="140"/>
      <c r="AF34" s="16"/>
      <c r="AG34" s="15"/>
      <c r="AH34" s="187"/>
      <c r="AI34" s="226"/>
      <c r="AJ34" s="139"/>
      <c r="AK34" s="16"/>
      <c r="AL34" s="280"/>
      <c r="AM34" s="187"/>
      <c r="AN34" s="152"/>
      <c r="AO34" s="246"/>
      <c r="AP34" s="16"/>
      <c r="AQ34" s="15"/>
      <c r="AR34" s="33"/>
      <c r="AS34" s="226"/>
      <c r="AT34" s="139"/>
      <c r="AU34" s="16"/>
      <c r="AV34" s="15"/>
      <c r="AW34" s="33"/>
      <c r="AX34" s="152"/>
      <c r="AY34" s="280"/>
      <c r="AZ34" s="16"/>
      <c r="BA34" s="15"/>
      <c r="BB34" s="33"/>
      <c r="BC34" s="226"/>
      <c r="BD34" s="140"/>
      <c r="BE34" s="16"/>
      <c r="BF34" s="15"/>
      <c r="BG34" s="33"/>
      <c r="BH34" s="315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</row>
    <row r="35" spans="1:97" ht="20.100000000000001" customHeight="1" x14ac:dyDescent="0.25">
      <c r="A35" s="181" t="s">
        <v>55</v>
      </c>
      <c r="B35" s="368" t="s">
        <v>57</v>
      </c>
      <c r="C35" s="37" t="s">
        <v>71</v>
      </c>
      <c r="D35" s="19"/>
      <c r="E35" s="19"/>
      <c r="F35" s="11">
        <f t="shared" si="17"/>
        <v>180</v>
      </c>
      <c r="G35" s="32">
        <v>88</v>
      </c>
      <c r="H35" s="11">
        <f t="shared" si="8"/>
        <v>0</v>
      </c>
      <c r="I35" s="11">
        <f t="shared" si="9"/>
        <v>165</v>
      </c>
      <c r="J35" s="72">
        <f t="shared" si="1"/>
        <v>165</v>
      </c>
      <c r="K35" s="11">
        <f t="shared" si="18"/>
        <v>131</v>
      </c>
      <c r="L35" s="325">
        <v>34</v>
      </c>
      <c r="M35" s="11"/>
      <c r="N35" s="11"/>
      <c r="O35" s="11">
        <f>X35+AC35+AH35+AM35+AR35+AW35+BB35+BG35</f>
        <v>9</v>
      </c>
      <c r="P35" s="11">
        <f t="shared" si="19"/>
        <v>0</v>
      </c>
      <c r="Q35" s="11">
        <f t="shared" si="20"/>
        <v>6</v>
      </c>
      <c r="R35" s="198">
        <v>180</v>
      </c>
      <c r="S35" s="264">
        <f t="shared" si="13"/>
        <v>180</v>
      </c>
      <c r="T35" s="264">
        <f t="shared" si="14"/>
        <v>165</v>
      </c>
      <c r="U35" s="249">
        <v>68</v>
      </c>
      <c r="V35" s="16"/>
      <c r="W35" s="15"/>
      <c r="X35" s="33"/>
      <c r="Y35" s="226"/>
      <c r="Z35" s="179">
        <v>97</v>
      </c>
      <c r="AA35" s="16"/>
      <c r="AB35" s="280"/>
      <c r="AC35" s="187">
        <v>9</v>
      </c>
      <c r="AD35" s="152">
        <v>6</v>
      </c>
      <c r="AE35" s="140"/>
      <c r="AF35" s="16"/>
      <c r="AG35" s="15"/>
      <c r="AH35" s="187"/>
      <c r="AI35" s="226"/>
      <c r="AJ35" s="139"/>
      <c r="AK35" s="16"/>
      <c r="AL35" s="280"/>
      <c r="AM35" s="187"/>
      <c r="AN35" s="152"/>
      <c r="AO35" s="246"/>
      <c r="AP35" s="16"/>
      <c r="AQ35" s="15"/>
      <c r="AR35" s="33"/>
      <c r="AS35" s="226"/>
      <c r="AT35" s="139"/>
      <c r="AU35" s="16"/>
      <c r="AV35" s="15"/>
      <c r="AW35" s="33"/>
      <c r="AX35" s="152"/>
      <c r="AY35" s="280"/>
      <c r="AZ35" s="16"/>
      <c r="BA35" s="15"/>
      <c r="BB35" s="33"/>
      <c r="BC35" s="226"/>
      <c r="BD35" s="140"/>
      <c r="BE35" s="16"/>
      <c r="BF35" s="15"/>
      <c r="BG35" s="33"/>
      <c r="BH35" s="315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</row>
    <row r="36" spans="1:97" s="74" customFormat="1" ht="15.75" x14ac:dyDescent="0.25">
      <c r="A36" s="40" t="s">
        <v>58</v>
      </c>
      <c r="B36" s="387" t="s">
        <v>59</v>
      </c>
      <c r="C36" s="388" t="s">
        <v>60</v>
      </c>
      <c r="D36" s="31">
        <f t="shared" ref="D36:E36" si="21">SUM(D37)</f>
        <v>0</v>
      </c>
      <c r="E36" s="31">
        <f t="shared" si="21"/>
        <v>0</v>
      </c>
      <c r="F36" s="31">
        <f>SUM(F37)</f>
        <v>32</v>
      </c>
      <c r="G36" s="31">
        <f t="shared" ref="G36:BH36" si="22">SUM(G37)</f>
        <v>10</v>
      </c>
      <c r="H36" s="31">
        <f t="shared" si="22"/>
        <v>5</v>
      </c>
      <c r="I36" s="31">
        <f t="shared" si="22"/>
        <v>27</v>
      </c>
      <c r="J36" s="72">
        <f t="shared" si="1"/>
        <v>27</v>
      </c>
      <c r="K36" s="31">
        <f t="shared" si="22"/>
        <v>17</v>
      </c>
      <c r="L36" s="31">
        <f t="shared" si="22"/>
        <v>10</v>
      </c>
      <c r="M36" s="31">
        <f t="shared" si="22"/>
        <v>0</v>
      </c>
      <c r="N36" s="31">
        <f t="shared" si="22"/>
        <v>0</v>
      </c>
      <c r="O36" s="31">
        <f t="shared" si="22"/>
        <v>0</v>
      </c>
      <c r="P36" s="31">
        <f t="shared" si="22"/>
        <v>0</v>
      </c>
      <c r="Q36" s="31">
        <f t="shared" si="22"/>
        <v>0</v>
      </c>
      <c r="R36" s="31">
        <f t="shared" si="22"/>
        <v>32</v>
      </c>
      <c r="S36" s="31">
        <f t="shared" si="22"/>
        <v>32</v>
      </c>
      <c r="T36" s="185">
        <f t="shared" si="22"/>
        <v>27</v>
      </c>
      <c r="U36" s="245">
        <f t="shared" si="22"/>
        <v>11</v>
      </c>
      <c r="V36" s="31">
        <f t="shared" si="22"/>
        <v>0</v>
      </c>
      <c r="W36" s="31">
        <f t="shared" si="22"/>
        <v>0</v>
      </c>
      <c r="X36" s="31">
        <f t="shared" si="22"/>
        <v>0</v>
      </c>
      <c r="Y36" s="225">
        <f t="shared" si="22"/>
        <v>0</v>
      </c>
      <c r="Z36" s="138">
        <f t="shared" si="22"/>
        <v>16</v>
      </c>
      <c r="AA36" s="31">
        <f t="shared" si="22"/>
        <v>5</v>
      </c>
      <c r="AB36" s="31">
        <f t="shared" si="22"/>
        <v>0</v>
      </c>
      <c r="AC36" s="31">
        <f t="shared" si="22"/>
        <v>0</v>
      </c>
      <c r="AD36" s="151">
        <f t="shared" si="22"/>
        <v>0</v>
      </c>
      <c r="AE36" s="138">
        <f t="shared" si="22"/>
        <v>0</v>
      </c>
      <c r="AF36" s="31">
        <f t="shared" si="22"/>
        <v>0</v>
      </c>
      <c r="AG36" s="31">
        <f t="shared" si="22"/>
        <v>0</v>
      </c>
      <c r="AH36" s="185">
        <f t="shared" si="22"/>
        <v>0</v>
      </c>
      <c r="AI36" s="225">
        <f t="shared" si="22"/>
        <v>0</v>
      </c>
      <c r="AJ36" s="138">
        <f t="shared" si="22"/>
        <v>0</v>
      </c>
      <c r="AK36" s="31">
        <f t="shared" si="22"/>
        <v>0</v>
      </c>
      <c r="AL36" s="31">
        <f t="shared" si="22"/>
        <v>0</v>
      </c>
      <c r="AM36" s="31">
        <f t="shared" si="22"/>
        <v>0</v>
      </c>
      <c r="AN36" s="151">
        <f t="shared" si="22"/>
        <v>0</v>
      </c>
      <c r="AO36" s="245">
        <f t="shared" si="22"/>
        <v>0</v>
      </c>
      <c r="AP36" s="31">
        <f t="shared" si="22"/>
        <v>0</v>
      </c>
      <c r="AQ36" s="31">
        <f t="shared" si="22"/>
        <v>0</v>
      </c>
      <c r="AR36" s="31">
        <f t="shared" si="22"/>
        <v>0</v>
      </c>
      <c r="AS36" s="225">
        <f t="shared" si="22"/>
        <v>0</v>
      </c>
      <c r="AT36" s="138">
        <f t="shared" si="22"/>
        <v>0</v>
      </c>
      <c r="AU36" s="31">
        <f t="shared" si="22"/>
        <v>0</v>
      </c>
      <c r="AV36" s="31">
        <f t="shared" si="22"/>
        <v>0</v>
      </c>
      <c r="AW36" s="31">
        <f t="shared" si="22"/>
        <v>0</v>
      </c>
      <c r="AX36" s="151">
        <f t="shared" si="22"/>
        <v>0</v>
      </c>
      <c r="AY36" s="185">
        <f t="shared" si="22"/>
        <v>0</v>
      </c>
      <c r="AZ36" s="31">
        <f t="shared" si="22"/>
        <v>0</v>
      </c>
      <c r="BA36" s="31">
        <f t="shared" si="22"/>
        <v>0</v>
      </c>
      <c r="BB36" s="31">
        <f t="shared" si="22"/>
        <v>0</v>
      </c>
      <c r="BC36" s="225">
        <f t="shared" si="22"/>
        <v>0</v>
      </c>
      <c r="BD36" s="138">
        <f t="shared" si="22"/>
        <v>0</v>
      </c>
      <c r="BE36" s="31">
        <f t="shared" si="22"/>
        <v>0</v>
      </c>
      <c r="BF36" s="31">
        <f t="shared" si="22"/>
        <v>0</v>
      </c>
      <c r="BG36" s="31">
        <f t="shared" si="22"/>
        <v>0</v>
      </c>
      <c r="BH36" s="314">
        <f t="shared" si="22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</row>
    <row r="37" spans="1:97" ht="30.75" customHeight="1" x14ac:dyDescent="0.25">
      <c r="A37" s="182" t="s">
        <v>251</v>
      </c>
      <c r="B37" s="181" t="s">
        <v>177</v>
      </c>
      <c r="C37" s="39" t="s">
        <v>61</v>
      </c>
      <c r="D37" s="19"/>
      <c r="E37" s="19"/>
      <c r="F37" s="11">
        <f>H37+I37+N37+O37+Q37</f>
        <v>32</v>
      </c>
      <c r="G37" s="32">
        <v>10</v>
      </c>
      <c r="H37" s="11">
        <f t="shared" si="8"/>
        <v>5</v>
      </c>
      <c r="I37" s="11">
        <f t="shared" si="9"/>
        <v>27</v>
      </c>
      <c r="J37" s="72">
        <f t="shared" si="1"/>
        <v>27</v>
      </c>
      <c r="K37" s="11">
        <f>I37-L37</f>
        <v>17</v>
      </c>
      <c r="L37" s="183">
        <v>10</v>
      </c>
      <c r="M37" s="11"/>
      <c r="N37" s="11"/>
      <c r="O37" s="11">
        <f>X37+AC37+AH37+AM37+AR37+AW37+BB37+BG37</f>
        <v>0</v>
      </c>
      <c r="P37" s="11">
        <v>0</v>
      </c>
      <c r="Q37" s="11">
        <f>Y37+AD37+AI37+AN37+AS37+AX37+BC37+BH37</f>
        <v>0</v>
      </c>
      <c r="R37" s="198">
        <v>32</v>
      </c>
      <c r="S37" s="264">
        <f t="shared" si="13"/>
        <v>32</v>
      </c>
      <c r="T37" s="264">
        <f t="shared" si="14"/>
        <v>27</v>
      </c>
      <c r="U37" s="249">
        <v>11</v>
      </c>
      <c r="V37" s="16"/>
      <c r="W37" s="15"/>
      <c r="X37" s="33"/>
      <c r="Y37" s="226"/>
      <c r="Z37" s="141">
        <v>16</v>
      </c>
      <c r="AA37" s="16">
        <v>5</v>
      </c>
      <c r="AB37" s="280"/>
      <c r="AC37" s="187"/>
      <c r="AD37" s="152"/>
      <c r="AE37" s="140"/>
      <c r="AF37" s="16"/>
      <c r="AG37" s="15"/>
      <c r="AH37" s="187"/>
      <c r="AI37" s="226"/>
      <c r="AJ37" s="139"/>
      <c r="AK37" s="16"/>
      <c r="AL37" s="280"/>
      <c r="AM37" s="187"/>
      <c r="AN37" s="152"/>
      <c r="AO37" s="246"/>
      <c r="AP37" s="16"/>
      <c r="AQ37" s="15"/>
      <c r="AR37" s="33"/>
      <c r="AS37" s="226"/>
      <c r="AT37" s="139"/>
      <c r="AU37" s="16"/>
      <c r="AV37" s="15"/>
      <c r="AW37" s="33"/>
      <c r="AX37" s="152"/>
      <c r="AY37" s="280"/>
      <c r="AZ37" s="16"/>
      <c r="BA37" s="15"/>
      <c r="BB37" s="33"/>
      <c r="BC37" s="226"/>
      <c r="BD37" s="140"/>
      <c r="BE37" s="16"/>
      <c r="BF37" s="15"/>
      <c r="BG37" s="33"/>
      <c r="BH37" s="315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</row>
    <row r="38" spans="1:97" s="74" customFormat="1" ht="15.75" x14ac:dyDescent="0.25">
      <c r="A38" s="30"/>
      <c r="B38" s="367" t="s">
        <v>62</v>
      </c>
      <c r="C38" s="30"/>
      <c r="D38" s="73"/>
      <c r="E38" s="73"/>
      <c r="F38" s="31"/>
      <c r="G38" s="31"/>
      <c r="H38" s="31"/>
      <c r="I38" s="31"/>
      <c r="J38" s="72">
        <f t="shared" si="1"/>
        <v>0</v>
      </c>
      <c r="K38" s="31"/>
      <c r="L38" s="31"/>
      <c r="M38" s="31"/>
      <c r="N38" s="31"/>
      <c r="O38" s="31"/>
      <c r="P38" s="31"/>
      <c r="Q38" s="31"/>
      <c r="R38" s="197"/>
      <c r="S38" s="267"/>
      <c r="T38" s="264">
        <f t="shared" si="14"/>
        <v>0</v>
      </c>
      <c r="U38" s="245"/>
      <c r="V38" s="31"/>
      <c r="W38" s="31"/>
      <c r="X38" s="31"/>
      <c r="Y38" s="225"/>
      <c r="Z38" s="138"/>
      <c r="AA38" s="31"/>
      <c r="AB38" s="185"/>
      <c r="AC38" s="185"/>
      <c r="AD38" s="151"/>
      <c r="AE38" s="138"/>
      <c r="AF38" s="31"/>
      <c r="AG38" s="31"/>
      <c r="AH38" s="185"/>
      <c r="AI38" s="225"/>
      <c r="AJ38" s="138"/>
      <c r="AK38" s="31"/>
      <c r="AL38" s="185"/>
      <c r="AM38" s="185"/>
      <c r="AN38" s="151"/>
      <c r="AO38" s="245"/>
      <c r="AP38" s="31"/>
      <c r="AQ38" s="31"/>
      <c r="AR38" s="31"/>
      <c r="AS38" s="225"/>
      <c r="AT38" s="138"/>
      <c r="AU38" s="31"/>
      <c r="AV38" s="31"/>
      <c r="AW38" s="31"/>
      <c r="AX38" s="151"/>
      <c r="AY38" s="185"/>
      <c r="AZ38" s="31"/>
      <c r="BA38" s="31"/>
      <c r="BB38" s="31"/>
      <c r="BC38" s="225"/>
      <c r="BD38" s="138"/>
      <c r="BE38" s="31"/>
      <c r="BF38" s="31"/>
      <c r="BG38" s="31"/>
      <c r="BH38" s="314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</row>
    <row r="39" spans="1:97" ht="20.100000000000001" customHeight="1" x14ac:dyDescent="0.25">
      <c r="A39" s="6"/>
      <c r="B39" s="165" t="s">
        <v>147</v>
      </c>
      <c r="C39" s="7"/>
      <c r="D39" s="19"/>
      <c r="E39" s="19"/>
      <c r="F39" s="209"/>
      <c r="G39" s="71"/>
      <c r="H39" s="11"/>
      <c r="I39" s="11"/>
      <c r="J39" s="72">
        <f t="shared" si="1"/>
        <v>0</v>
      </c>
      <c r="K39" s="11"/>
      <c r="L39" s="323"/>
      <c r="M39" s="11"/>
      <c r="N39" s="11"/>
      <c r="O39" s="183">
        <f>O19</f>
        <v>42</v>
      </c>
      <c r="P39" s="183">
        <f>P19</f>
        <v>0</v>
      </c>
      <c r="Q39" s="183">
        <f>Q19</f>
        <v>30</v>
      </c>
      <c r="R39" s="198"/>
      <c r="S39" s="264"/>
      <c r="T39" s="264">
        <f t="shared" si="14"/>
        <v>0</v>
      </c>
      <c r="U39" s="246"/>
      <c r="V39" s="16"/>
      <c r="W39" s="15"/>
      <c r="X39" s="33"/>
      <c r="Y39" s="226"/>
      <c r="Z39" s="140"/>
      <c r="AA39" s="16"/>
      <c r="AB39" s="280"/>
      <c r="AC39" s="187"/>
      <c r="AD39" s="152"/>
      <c r="AE39" s="139"/>
      <c r="AF39" s="16"/>
      <c r="AG39" s="15"/>
      <c r="AH39" s="187"/>
      <c r="AI39" s="226"/>
      <c r="AJ39" s="139"/>
      <c r="AK39" s="16"/>
      <c r="AL39" s="280"/>
      <c r="AM39" s="187"/>
      <c r="AN39" s="152"/>
      <c r="AO39" s="246"/>
      <c r="AP39" s="16"/>
      <c r="AQ39" s="15"/>
      <c r="AR39" s="33"/>
      <c r="AS39" s="226"/>
      <c r="AT39" s="139"/>
      <c r="AU39" s="16"/>
      <c r="AV39" s="15"/>
      <c r="AW39" s="33"/>
      <c r="AX39" s="152"/>
      <c r="AY39" s="280"/>
      <c r="AZ39" s="16"/>
      <c r="BA39" s="15"/>
      <c r="BB39" s="33"/>
      <c r="BC39" s="226"/>
      <c r="BD39" s="140"/>
      <c r="BE39" s="16"/>
      <c r="BF39" s="15"/>
      <c r="BG39" s="33"/>
      <c r="BH39" s="315"/>
      <c r="BI39" s="48"/>
      <c r="BJ39" s="42"/>
      <c r="BK39" s="42"/>
    </row>
    <row r="40" spans="1:97" ht="25.5" x14ac:dyDescent="0.25">
      <c r="A40" s="8"/>
      <c r="B40" s="9" t="s">
        <v>63</v>
      </c>
      <c r="C40" s="398" t="s">
        <v>247</v>
      </c>
      <c r="D40" s="77">
        <f t="shared" ref="D40:I40" si="23">D41+D52+D63</f>
        <v>2952</v>
      </c>
      <c r="E40" s="77">
        <f t="shared" si="23"/>
        <v>1296</v>
      </c>
      <c r="F40" s="77">
        <f t="shared" si="23"/>
        <v>4248</v>
      </c>
      <c r="G40" s="77">
        <f t="shared" si="23"/>
        <v>3335</v>
      </c>
      <c r="H40" s="77">
        <f t="shared" si="23"/>
        <v>50</v>
      </c>
      <c r="I40" s="77">
        <f t="shared" si="23"/>
        <v>3024</v>
      </c>
      <c r="J40" s="72">
        <f t="shared" si="1"/>
        <v>3024</v>
      </c>
      <c r="K40" s="77">
        <f t="shared" ref="K40:Q40" si="24">K41+K52+K63</f>
        <v>1440</v>
      </c>
      <c r="L40" s="77">
        <f t="shared" si="24"/>
        <v>1530</v>
      </c>
      <c r="M40" s="77">
        <f t="shared" si="24"/>
        <v>54</v>
      </c>
      <c r="N40" s="77">
        <f t="shared" si="24"/>
        <v>1044</v>
      </c>
      <c r="O40" s="77">
        <f t="shared" si="24"/>
        <v>58</v>
      </c>
      <c r="P40" s="77">
        <f t="shared" si="24"/>
        <v>50</v>
      </c>
      <c r="Q40" s="77">
        <f t="shared" si="24"/>
        <v>72</v>
      </c>
      <c r="R40" s="199"/>
      <c r="S40" s="192"/>
      <c r="T40" s="192"/>
      <c r="U40" s="247">
        <f t="shared" ref="U40:BH40" si="25">U41+U52+U63</f>
        <v>0</v>
      </c>
      <c r="V40" s="77">
        <f t="shared" si="25"/>
        <v>0</v>
      </c>
      <c r="W40" s="77">
        <f t="shared" si="25"/>
        <v>0</v>
      </c>
      <c r="X40" s="77">
        <f t="shared" si="25"/>
        <v>0</v>
      </c>
      <c r="Y40" s="227">
        <f t="shared" si="25"/>
        <v>0</v>
      </c>
      <c r="Z40" s="142">
        <f t="shared" si="25"/>
        <v>0</v>
      </c>
      <c r="AA40" s="77">
        <f t="shared" si="25"/>
        <v>0</v>
      </c>
      <c r="AB40" s="77">
        <f t="shared" si="25"/>
        <v>0</v>
      </c>
      <c r="AC40" s="77">
        <f t="shared" si="25"/>
        <v>0</v>
      </c>
      <c r="AD40" s="153">
        <f t="shared" si="25"/>
        <v>0</v>
      </c>
      <c r="AE40" s="142">
        <f t="shared" si="25"/>
        <v>576</v>
      </c>
      <c r="AF40" s="77">
        <f t="shared" si="25"/>
        <v>6</v>
      </c>
      <c r="AG40" s="77">
        <f t="shared" si="25"/>
        <v>0</v>
      </c>
      <c r="AH40" s="235">
        <f t="shared" si="25"/>
        <v>12</v>
      </c>
      <c r="AI40" s="227">
        <f t="shared" si="25"/>
        <v>18</v>
      </c>
      <c r="AJ40" s="142">
        <f t="shared" si="25"/>
        <v>828</v>
      </c>
      <c r="AK40" s="77">
        <f t="shared" si="25"/>
        <v>16</v>
      </c>
      <c r="AL40" s="77">
        <f t="shared" si="25"/>
        <v>0</v>
      </c>
      <c r="AM40" s="77">
        <f t="shared" si="25"/>
        <v>8</v>
      </c>
      <c r="AN40" s="153">
        <f t="shared" si="25"/>
        <v>12</v>
      </c>
      <c r="AO40" s="247">
        <f t="shared" si="25"/>
        <v>540</v>
      </c>
      <c r="AP40" s="77">
        <f t="shared" si="25"/>
        <v>16</v>
      </c>
      <c r="AQ40" s="77">
        <f t="shared" si="25"/>
        <v>36</v>
      </c>
      <c r="AR40" s="77">
        <f t="shared" si="25"/>
        <v>8</v>
      </c>
      <c r="AS40" s="227">
        <f t="shared" si="25"/>
        <v>12</v>
      </c>
      <c r="AT40" s="142">
        <f t="shared" si="25"/>
        <v>468</v>
      </c>
      <c r="AU40" s="77">
        <f t="shared" si="25"/>
        <v>12</v>
      </c>
      <c r="AV40" s="77">
        <f t="shared" si="25"/>
        <v>396</v>
      </c>
      <c r="AW40" s="77">
        <f t="shared" si="25"/>
        <v>12</v>
      </c>
      <c r="AX40" s="153">
        <f t="shared" si="25"/>
        <v>12</v>
      </c>
      <c r="AY40" s="235">
        <f t="shared" si="25"/>
        <v>288</v>
      </c>
      <c r="AZ40" s="77">
        <f t="shared" si="25"/>
        <v>0</v>
      </c>
      <c r="BA40" s="77">
        <f t="shared" si="25"/>
        <v>324</v>
      </c>
      <c r="BB40" s="77">
        <f t="shared" si="25"/>
        <v>0</v>
      </c>
      <c r="BC40" s="227">
        <f t="shared" si="25"/>
        <v>0</v>
      </c>
      <c r="BD40" s="142">
        <f t="shared" si="25"/>
        <v>324</v>
      </c>
      <c r="BE40" s="77">
        <f t="shared" si="25"/>
        <v>0</v>
      </c>
      <c r="BF40" s="77">
        <f t="shared" si="25"/>
        <v>288</v>
      </c>
      <c r="BG40" s="77">
        <f t="shared" si="25"/>
        <v>18</v>
      </c>
      <c r="BH40" s="316">
        <f t="shared" si="25"/>
        <v>18</v>
      </c>
      <c r="BI40" s="176"/>
      <c r="BJ40" s="172">
        <v>2052</v>
      </c>
      <c r="BK40" s="172" t="s">
        <v>149</v>
      </c>
      <c r="BL40" s="43" t="s">
        <v>167</v>
      </c>
      <c r="BN40" s="380">
        <f>SUM(U40:BH40)</f>
        <v>4248</v>
      </c>
      <c r="BQ40" s="420"/>
    </row>
    <row r="41" spans="1:97" x14ac:dyDescent="0.25">
      <c r="A41" s="5" t="s">
        <v>150</v>
      </c>
      <c r="B41" s="10" t="s">
        <v>151</v>
      </c>
      <c r="C41" s="382" t="s">
        <v>238</v>
      </c>
      <c r="D41" s="78">
        <f t="shared" ref="D41:I41" si="26">SUM(D42:D51)</f>
        <v>524</v>
      </c>
      <c r="E41" s="78">
        <f t="shared" si="26"/>
        <v>362</v>
      </c>
      <c r="F41" s="78">
        <f t="shared" si="26"/>
        <v>886</v>
      </c>
      <c r="G41" s="78">
        <f t="shared" si="26"/>
        <v>458</v>
      </c>
      <c r="H41" s="78">
        <f t="shared" si="26"/>
        <v>12</v>
      </c>
      <c r="I41" s="78">
        <f t="shared" si="26"/>
        <v>844</v>
      </c>
      <c r="J41" s="72">
        <f t="shared" si="1"/>
        <v>844</v>
      </c>
      <c r="K41" s="78">
        <f>SUM(K42:K51)</f>
        <v>386</v>
      </c>
      <c r="L41" s="78">
        <f>SUM(L42:L51)</f>
        <v>458</v>
      </c>
      <c r="M41" s="78">
        <f>SUM(M42:M51)</f>
        <v>0</v>
      </c>
      <c r="N41" s="78">
        <f>SUM(N42:N51)</f>
        <v>0</v>
      </c>
      <c r="O41" s="78">
        <f>O51</f>
        <v>12</v>
      </c>
      <c r="P41" s="78">
        <f t="shared" ref="P41:Q41" si="27">P51</f>
        <v>12</v>
      </c>
      <c r="Q41" s="78">
        <f t="shared" si="27"/>
        <v>18</v>
      </c>
      <c r="R41" s="168"/>
      <c r="S41" s="265"/>
      <c r="T41" s="265"/>
      <c r="U41" s="248">
        <f t="shared" ref="U41:BH41" si="28">SUM(U42:U50)</f>
        <v>0</v>
      </c>
      <c r="V41" s="78">
        <f t="shared" si="28"/>
        <v>0</v>
      </c>
      <c r="W41" s="78">
        <f t="shared" si="28"/>
        <v>0</v>
      </c>
      <c r="X41" s="78">
        <f t="shared" si="28"/>
        <v>0</v>
      </c>
      <c r="Y41" s="228">
        <f t="shared" si="28"/>
        <v>0</v>
      </c>
      <c r="Z41" s="143">
        <f t="shared" si="28"/>
        <v>0</v>
      </c>
      <c r="AA41" s="78">
        <f t="shared" si="28"/>
        <v>0</v>
      </c>
      <c r="AB41" s="78">
        <f t="shared" si="28"/>
        <v>0</v>
      </c>
      <c r="AC41" s="78">
        <f t="shared" si="28"/>
        <v>0</v>
      </c>
      <c r="AD41" s="154">
        <f t="shared" si="28"/>
        <v>0</v>
      </c>
      <c r="AE41" s="143">
        <f t="shared" si="28"/>
        <v>310</v>
      </c>
      <c r="AF41" s="78">
        <f t="shared" si="28"/>
        <v>4</v>
      </c>
      <c r="AG41" s="78">
        <f t="shared" si="28"/>
        <v>0</v>
      </c>
      <c r="AH41" s="236">
        <f t="shared" si="28"/>
        <v>8</v>
      </c>
      <c r="AI41" s="228">
        <f t="shared" si="28"/>
        <v>12</v>
      </c>
      <c r="AJ41" s="143">
        <f t="shared" si="28"/>
        <v>216</v>
      </c>
      <c r="AK41" s="78">
        <f t="shared" si="28"/>
        <v>0</v>
      </c>
      <c r="AL41" s="78">
        <f t="shared" si="28"/>
        <v>0</v>
      </c>
      <c r="AM41" s="78">
        <f t="shared" si="28"/>
        <v>0</v>
      </c>
      <c r="AN41" s="154">
        <f t="shared" si="28"/>
        <v>0</v>
      </c>
      <c r="AO41" s="248">
        <f t="shared" si="28"/>
        <v>198</v>
      </c>
      <c r="AP41" s="78">
        <f t="shared" si="28"/>
        <v>8</v>
      </c>
      <c r="AQ41" s="78">
        <f t="shared" si="28"/>
        <v>0</v>
      </c>
      <c r="AR41" s="78">
        <f t="shared" si="28"/>
        <v>4</v>
      </c>
      <c r="AS41" s="228">
        <f t="shared" si="28"/>
        <v>6</v>
      </c>
      <c r="AT41" s="143">
        <f t="shared" si="28"/>
        <v>52</v>
      </c>
      <c r="AU41" s="78">
        <f t="shared" si="28"/>
        <v>0</v>
      </c>
      <c r="AV41" s="78">
        <f t="shared" si="28"/>
        <v>0</v>
      </c>
      <c r="AW41" s="78">
        <f t="shared" si="28"/>
        <v>0</v>
      </c>
      <c r="AX41" s="154">
        <f t="shared" si="28"/>
        <v>0</v>
      </c>
      <c r="AY41" s="236">
        <f t="shared" si="28"/>
        <v>32</v>
      </c>
      <c r="AZ41" s="78">
        <f t="shared" si="28"/>
        <v>0</v>
      </c>
      <c r="BA41" s="78">
        <f t="shared" si="28"/>
        <v>0</v>
      </c>
      <c r="BB41" s="78">
        <f t="shared" si="28"/>
        <v>0</v>
      </c>
      <c r="BC41" s="228">
        <f t="shared" si="28"/>
        <v>0</v>
      </c>
      <c r="BD41" s="143">
        <f t="shared" si="28"/>
        <v>36</v>
      </c>
      <c r="BE41" s="78">
        <f t="shared" si="28"/>
        <v>0</v>
      </c>
      <c r="BF41" s="78">
        <f t="shared" si="28"/>
        <v>0</v>
      </c>
      <c r="BG41" s="78">
        <f t="shared" si="28"/>
        <v>0</v>
      </c>
      <c r="BH41" s="317">
        <f t="shared" si="28"/>
        <v>0</v>
      </c>
      <c r="BI41" s="48"/>
      <c r="BJ41" s="57">
        <v>900</v>
      </c>
      <c r="BK41" s="57" t="s">
        <v>149</v>
      </c>
      <c r="BL41" s="43" t="s">
        <v>132</v>
      </c>
      <c r="BM41" s="43" t="s">
        <v>230</v>
      </c>
      <c r="BQ41" s="420"/>
    </row>
    <row r="42" spans="1:97" x14ac:dyDescent="0.25">
      <c r="A42" s="1" t="s">
        <v>152</v>
      </c>
      <c r="B42" s="1" t="s">
        <v>158</v>
      </c>
      <c r="C42" s="4" t="s">
        <v>49</v>
      </c>
      <c r="D42" s="375">
        <v>78</v>
      </c>
      <c r="E42" s="20">
        <f t="shared" ref="E42:E43" si="29">F42-D42</f>
        <v>0</v>
      </c>
      <c r="F42" s="11">
        <f>H42+I42+N42+O42+Q42</f>
        <v>78</v>
      </c>
      <c r="G42" s="32">
        <v>15</v>
      </c>
      <c r="H42" s="11">
        <f>V42+AA42+AF42+AK42+AP42+AU42+AZ42+BE42</f>
        <v>0</v>
      </c>
      <c r="I42" s="11">
        <f>U42+Z42+AE42+AJ42+AO42+AT42+AY42+BD42</f>
        <v>78</v>
      </c>
      <c r="J42" s="72">
        <f t="shared" si="1"/>
        <v>78</v>
      </c>
      <c r="K42" s="11">
        <f>I42-L42-M42</f>
        <v>63</v>
      </c>
      <c r="L42" s="323">
        <v>15</v>
      </c>
      <c r="M42" s="11"/>
      <c r="N42" s="11"/>
      <c r="O42" s="11">
        <f t="shared" ref="O42:O50" si="30">X42+AC42+AH42+AM42+AR42+AW42+BB42+BG42</f>
        <v>0</v>
      </c>
      <c r="P42" s="11">
        <f>V42+AA42+AF42+AK42+AP42+AU42+AZ42+BE42</f>
        <v>0</v>
      </c>
      <c r="Q42" s="11">
        <f>Y42+AD42+AI42+AN42+AS42+AX42+BC42+BH42</f>
        <v>0</v>
      </c>
      <c r="R42" s="198"/>
      <c r="S42" s="264"/>
      <c r="T42" s="264"/>
      <c r="U42" s="246"/>
      <c r="V42" s="16"/>
      <c r="W42" s="15"/>
      <c r="X42" s="33"/>
      <c r="Y42" s="226"/>
      <c r="Z42" s="139"/>
      <c r="AA42" s="16"/>
      <c r="AB42" s="280"/>
      <c r="AC42" s="187"/>
      <c r="AD42" s="152"/>
      <c r="AE42" s="140"/>
      <c r="AF42" s="16"/>
      <c r="AG42" s="15"/>
      <c r="AH42" s="187"/>
      <c r="AI42" s="226"/>
      <c r="AJ42" s="141">
        <v>78</v>
      </c>
      <c r="AK42" s="16"/>
      <c r="AL42" s="280"/>
      <c r="AM42" s="187"/>
      <c r="AN42" s="152"/>
      <c r="AO42" s="249"/>
      <c r="AP42" s="16"/>
      <c r="AQ42" s="15"/>
      <c r="AR42" s="33"/>
      <c r="AS42" s="226"/>
      <c r="AT42" s="139"/>
      <c r="AU42" s="16"/>
      <c r="AV42" s="15"/>
      <c r="AW42" s="33"/>
      <c r="AX42" s="152"/>
      <c r="AY42" s="280"/>
      <c r="AZ42" s="16"/>
      <c r="BA42" s="15"/>
      <c r="BB42" s="33"/>
      <c r="BC42" s="226"/>
      <c r="BD42" s="140"/>
      <c r="BE42" s="16"/>
      <c r="BF42" s="15"/>
      <c r="BG42" s="33"/>
      <c r="BH42" s="315"/>
      <c r="BI42" s="48"/>
      <c r="BJ42" s="172">
        <v>216</v>
      </c>
      <c r="BK42" s="172" t="s">
        <v>149</v>
      </c>
      <c r="BL42" s="43" t="s">
        <v>166</v>
      </c>
      <c r="BQ42" s="420"/>
    </row>
    <row r="43" spans="1:97" ht="26.25" x14ac:dyDescent="0.25">
      <c r="A43" s="1" t="s">
        <v>153</v>
      </c>
      <c r="B43" s="1" t="s">
        <v>64</v>
      </c>
      <c r="C43" s="4" t="s">
        <v>231</v>
      </c>
      <c r="D43" s="375">
        <v>184</v>
      </c>
      <c r="E43" s="20">
        <f t="shared" si="29"/>
        <v>0</v>
      </c>
      <c r="F43" s="11">
        <f t="shared" ref="F43:F50" si="31">H43+I43+N43+O43+Q43</f>
        <v>184</v>
      </c>
      <c r="G43" s="32">
        <v>162</v>
      </c>
      <c r="H43" s="11">
        <f t="shared" ref="H43:H106" si="32">V43+AA43+AF43+AK43+AP43+AU43+AZ43+BE43</f>
        <v>0</v>
      </c>
      <c r="I43" s="11">
        <f t="shared" ref="I43:I106" si="33">U43+Z43+AE43+AJ43+AO43+AT43+AY43+BD43</f>
        <v>184</v>
      </c>
      <c r="J43" s="72">
        <f t="shared" si="1"/>
        <v>184</v>
      </c>
      <c r="K43" s="11">
        <f t="shared" ref="K43:K106" si="34">I43-L43-M43</f>
        <v>22</v>
      </c>
      <c r="L43" s="323">
        <v>162</v>
      </c>
      <c r="M43" s="11"/>
      <c r="N43" s="11"/>
      <c r="O43" s="11">
        <f t="shared" si="30"/>
        <v>0</v>
      </c>
      <c r="P43" s="11">
        <f t="shared" ref="P43:P50" si="35">V43+AA43+AF43+AK43+AP43+AU43+AZ43+BE43</f>
        <v>0</v>
      </c>
      <c r="Q43" s="11">
        <f t="shared" ref="Q43:Q50" si="36">Y43+AD43+AI43+AN43+AS43+AX43+BC43+BH43</f>
        <v>0</v>
      </c>
      <c r="R43" s="198"/>
      <c r="S43" s="264"/>
      <c r="T43" s="264"/>
      <c r="U43" s="246"/>
      <c r="V43" s="16"/>
      <c r="W43" s="15"/>
      <c r="X43" s="33"/>
      <c r="Y43" s="226"/>
      <c r="Z43" s="139"/>
      <c r="AA43" s="16"/>
      <c r="AB43" s="280"/>
      <c r="AC43" s="187"/>
      <c r="AD43" s="152"/>
      <c r="AE43" s="140">
        <v>48</v>
      </c>
      <c r="AF43" s="16"/>
      <c r="AG43" s="15"/>
      <c r="AH43" s="187"/>
      <c r="AI43" s="226"/>
      <c r="AJ43" s="140">
        <v>46</v>
      </c>
      <c r="AK43" s="16"/>
      <c r="AL43" s="280"/>
      <c r="AM43" s="187"/>
      <c r="AN43" s="152"/>
      <c r="AO43" s="249">
        <v>30</v>
      </c>
      <c r="AP43" s="16"/>
      <c r="AQ43" s="15"/>
      <c r="AR43" s="33"/>
      <c r="AS43" s="226"/>
      <c r="AT43" s="141">
        <v>26</v>
      </c>
      <c r="AU43" s="16"/>
      <c r="AV43" s="15"/>
      <c r="AW43" s="33"/>
      <c r="AX43" s="152"/>
      <c r="AY43" s="280">
        <v>16</v>
      </c>
      <c r="AZ43" s="16"/>
      <c r="BA43" s="15"/>
      <c r="BB43" s="33"/>
      <c r="BC43" s="226"/>
      <c r="BD43" s="141">
        <v>18</v>
      </c>
      <c r="BE43" s="16"/>
      <c r="BF43" s="15"/>
      <c r="BG43" s="33"/>
      <c r="BH43" s="315"/>
      <c r="BI43" s="48"/>
      <c r="BJ43" s="172">
        <v>1296</v>
      </c>
      <c r="BK43" s="172" t="s">
        <v>149</v>
      </c>
      <c r="BL43" s="43" t="s">
        <v>168</v>
      </c>
      <c r="BQ43" s="420"/>
    </row>
    <row r="44" spans="1:97" x14ac:dyDescent="0.25">
      <c r="A44" s="1" t="s">
        <v>154</v>
      </c>
      <c r="B44" s="120" t="s">
        <v>79</v>
      </c>
      <c r="C44" s="3" t="s">
        <v>106</v>
      </c>
      <c r="D44" s="375">
        <v>78</v>
      </c>
      <c r="E44" s="20">
        <f>F44-D44</f>
        <v>0</v>
      </c>
      <c r="F44" s="11">
        <f t="shared" si="31"/>
        <v>78</v>
      </c>
      <c r="G44" s="32">
        <v>17</v>
      </c>
      <c r="H44" s="11">
        <f t="shared" si="32"/>
        <v>0</v>
      </c>
      <c r="I44" s="11">
        <f t="shared" si="33"/>
        <v>78</v>
      </c>
      <c r="J44" s="72">
        <f t="shared" si="1"/>
        <v>78</v>
      </c>
      <c r="K44" s="11">
        <f t="shared" si="34"/>
        <v>61</v>
      </c>
      <c r="L44" s="323">
        <v>17</v>
      </c>
      <c r="M44" s="11"/>
      <c r="N44" s="11"/>
      <c r="O44" s="11">
        <f t="shared" si="30"/>
        <v>0</v>
      </c>
      <c r="P44" s="11">
        <f t="shared" si="35"/>
        <v>0</v>
      </c>
      <c r="Q44" s="11">
        <f t="shared" si="36"/>
        <v>0</v>
      </c>
      <c r="R44" s="198"/>
      <c r="S44" s="264"/>
      <c r="T44" s="264"/>
      <c r="U44" s="246"/>
      <c r="V44" s="16"/>
      <c r="W44" s="15"/>
      <c r="X44" s="33"/>
      <c r="Y44" s="226"/>
      <c r="Z44" s="139"/>
      <c r="AA44" s="16"/>
      <c r="AB44" s="280"/>
      <c r="AC44" s="187"/>
      <c r="AD44" s="152"/>
      <c r="AE44" s="140">
        <v>32</v>
      </c>
      <c r="AF44" s="16"/>
      <c r="AG44" s="15"/>
      <c r="AH44" s="187"/>
      <c r="AI44" s="226"/>
      <c r="AJ44" s="141">
        <v>46</v>
      </c>
      <c r="AK44" s="16"/>
      <c r="AL44" s="280"/>
      <c r="AM44" s="187"/>
      <c r="AN44" s="152"/>
      <c r="AO44" s="249"/>
      <c r="AP44" s="16"/>
      <c r="AQ44" s="15"/>
      <c r="AR44" s="33"/>
      <c r="AS44" s="226"/>
      <c r="AT44" s="140"/>
      <c r="AU44" s="16"/>
      <c r="AV44" s="15"/>
      <c r="AW44" s="33"/>
      <c r="AX44" s="152"/>
      <c r="AY44" s="280"/>
      <c r="AZ44" s="16"/>
      <c r="BA44" s="15"/>
      <c r="BB44" s="33"/>
      <c r="BC44" s="226"/>
      <c r="BD44" s="140"/>
      <c r="BE44" s="16"/>
      <c r="BF44" s="15"/>
      <c r="BG44" s="33"/>
      <c r="BH44" s="315"/>
      <c r="BI44" s="48"/>
      <c r="BJ44" s="172">
        <v>1476</v>
      </c>
      <c r="BK44" s="172" t="s">
        <v>149</v>
      </c>
      <c r="BL44" s="122" t="s">
        <v>169</v>
      </c>
      <c r="BQ44" s="420"/>
    </row>
    <row r="45" spans="1:97" x14ac:dyDescent="0.25">
      <c r="A45" s="1" t="s">
        <v>155</v>
      </c>
      <c r="B45" s="6" t="s">
        <v>41</v>
      </c>
      <c r="C45" s="4" t="s">
        <v>232</v>
      </c>
      <c r="D45" s="375">
        <v>184</v>
      </c>
      <c r="E45" s="20">
        <f t="shared" ref="E45:E50" si="37">F45-D45</f>
        <v>0</v>
      </c>
      <c r="F45" s="11">
        <f t="shared" si="31"/>
        <v>184</v>
      </c>
      <c r="G45" s="32">
        <v>176</v>
      </c>
      <c r="H45" s="11">
        <f t="shared" si="32"/>
        <v>0</v>
      </c>
      <c r="I45" s="11">
        <f t="shared" si="33"/>
        <v>184</v>
      </c>
      <c r="J45" s="72">
        <f t="shared" si="1"/>
        <v>184</v>
      </c>
      <c r="K45" s="11">
        <f t="shared" si="34"/>
        <v>8</v>
      </c>
      <c r="L45" s="323">
        <v>176</v>
      </c>
      <c r="M45" s="11"/>
      <c r="N45" s="11"/>
      <c r="O45" s="11">
        <f t="shared" si="30"/>
        <v>0</v>
      </c>
      <c r="P45" s="11">
        <f t="shared" si="35"/>
        <v>0</v>
      </c>
      <c r="Q45" s="11">
        <f t="shared" si="36"/>
        <v>0</v>
      </c>
      <c r="R45" s="198"/>
      <c r="S45" s="264"/>
      <c r="T45" s="264"/>
      <c r="U45" s="246"/>
      <c r="V45" s="16"/>
      <c r="W45" s="15"/>
      <c r="X45" s="33"/>
      <c r="Y45" s="226"/>
      <c r="Z45" s="139"/>
      <c r="AA45" s="16"/>
      <c r="AB45" s="280"/>
      <c r="AC45" s="187"/>
      <c r="AD45" s="152"/>
      <c r="AE45" s="379">
        <v>48</v>
      </c>
      <c r="AF45" s="16"/>
      <c r="AG45" s="15"/>
      <c r="AH45" s="187"/>
      <c r="AI45" s="226"/>
      <c r="AJ45" s="379">
        <v>46</v>
      </c>
      <c r="AK45" s="16"/>
      <c r="AL45" s="280"/>
      <c r="AM45" s="187"/>
      <c r="AN45" s="152"/>
      <c r="AO45" s="272">
        <v>30</v>
      </c>
      <c r="AP45" s="16"/>
      <c r="AQ45" s="15"/>
      <c r="AR45" s="33"/>
      <c r="AS45" s="226"/>
      <c r="AT45" s="379">
        <v>26</v>
      </c>
      <c r="AU45" s="16"/>
      <c r="AV45" s="15"/>
      <c r="AW45" s="33"/>
      <c r="AX45" s="152"/>
      <c r="AY45" s="381">
        <v>16</v>
      </c>
      <c r="AZ45" s="16"/>
      <c r="BA45" s="15"/>
      <c r="BB45" s="33"/>
      <c r="BC45" s="226"/>
      <c r="BD45" s="141">
        <v>18</v>
      </c>
      <c r="BE45" s="16"/>
      <c r="BF45" s="15"/>
      <c r="BG45" s="33"/>
      <c r="BH45" s="315"/>
      <c r="BI45" s="48"/>
      <c r="BJ45" s="167">
        <f>SUM(BJ40:BJ44)</f>
        <v>5940</v>
      </c>
      <c r="BK45" s="167" t="s">
        <v>149</v>
      </c>
      <c r="BL45" s="43" t="s">
        <v>174</v>
      </c>
      <c r="BQ45" s="420"/>
    </row>
    <row r="46" spans="1:97" x14ac:dyDescent="0.25">
      <c r="A46" s="1" t="s">
        <v>156</v>
      </c>
      <c r="B46" s="1" t="s">
        <v>237</v>
      </c>
      <c r="C46" s="4" t="s">
        <v>66</v>
      </c>
      <c r="D46" s="377"/>
      <c r="E46" s="19">
        <f t="shared" si="37"/>
        <v>66</v>
      </c>
      <c r="F46" s="11">
        <f t="shared" si="31"/>
        <v>66</v>
      </c>
      <c r="G46" s="32">
        <v>22</v>
      </c>
      <c r="H46" s="11">
        <f t="shared" si="32"/>
        <v>8</v>
      </c>
      <c r="I46" s="11">
        <f t="shared" si="33"/>
        <v>48</v>
      </c>
      <c r="J46" s="72">
        <f t="shared" si="1"/>
        <v>48</v>
      </c>
      <c r="K46" s="11">
        <f t="shared" si="34"/>
        <v>26</v>
      </c>
      <c r="L46" s="323">
        <v>22</v>
      </c>
      <c r="M46" s="11"/>
      <c r="N46" s="11"/>
      <c r="O46" s="11">
        <f t="shared" si="30"/>
        <v>4</v>
      </c>
      <c r="P46" s="11">
        <f t="shared" si="35"/>
        <v>8</v>
      </c>
      <c r="Q46" s="11">
        <f t="shared" si="36"/>
        <v>6</v>
      </c>
      <c r="R46" s="198"/>
      <c r="S46" s="264"/>
      <c r="T46" s="264"/>
      <c r="U46" s="246"/>
      <c r="V46" s="16"/>
      <c r="W46" s="15"/>
      <c r="X46" s="33"/>
      <c r="Y46" s="226"/>
      <c r="Z46" s="139"/>
      <c r="AA46" s="16"/>
      <c r="AB46" s="280"/>
      <c r="AC46" s="187"/>
      <c r="AD46" s="152"/>
      <c r="AE46" s="140"/>
      <c r="AF46" s="16"/>
      <c r="AG46" s="15"/>
      <c r="AH46" s="187"/>
      <c r="AI46" s="226"/>
      <c r="AJ46" s="140"/>
      <c r="AK46" s="16"/>
      <c r="AL46" s="280"/>
      <c r="AM46" s="187"/>
      <c r="AN46" s="152"/>
      <c r="AO46" s="271">
        <v>48</v>
      </c>
      <c r="AP46" s="16">
        <v>8</v>
      </c>
      <c r="AQ46" s="15"/>
      <c r="AR46" s="33">
        <v>4</v>
      </c>
      <c r="AS46" s="226">
        <v>6</v>
      </c>
      <c r="AT46" s="139"/>
      <c r="AU46" s="16"/>
      <c r="AV46" s="15"/>
      <c r="AW46" s="33"/>
      <c r="AX46" s="152"/>
      <c r="AY46" s="280"/>
      <c r="AZ46" s="16"/>
      <c r="BA46" s="15"/>
      <c r="BB46" s="33"/>
      <c r="BC46" s="226"/>
      <c r="BD46" s="140"/>
      <c r="BE46" s="16"/>
      <c r="BF46" s="15"/>
      <c r="BG46" s="33"/>
      <c r="BH46" s="315"/>
      <c r="BI46" s="48"/>
      <c r="BJ46" s="27"/>
      <c r="BK46" s="27"/>
      <c r="BQ46" s="420"/>
    </row>
    <row r="47" spans="1:97" x14ac:dyDescent="0.25">
      <c r="A47" s="1" t="s">
        <v>157</v>
      </c>
      <c r="B47" s="1" t="s">
        <v>202</v>
      </c>
      <c r="C47" s="4" t="s">
        <v>66</v>
      </c>
      <c r="D47" s="377"/>
      <c r="E47" s="19">
        <f t="shared" si="37"/>
        <v>76</v>
      </c>
      <c r="F47" s="11">
        <f t="shared" si="31"/>
        <v>76</v>
      </c>
      <c r="G47" s="32">
        <v>16</v>
      </c>
      <c r="H47" s="11">
        <f t="shared" si="32"/>
        <v>2</v>
      </c>
      <c r="I47" s="11">
        <f>U47+Z47+AE47+AJ47+AO47+AT47+AY47+BD47</f>
        <v>64</v>
      </c>
      <c r="J47" s="72">
        <f t="shared" si="1"/>
        <v>64</v>
      </c>
      <c r="K47" s="11">
        <f t="shared" si="34"/>
        <v>48</v>
      </c>
      <c r="L47" s="323">
        <v>16</v>
      </c>
      <c r="M47" s="11"/>
      <c r="N47" s="11"/>
      <c r="O47" s="11">
        <f t="shared" si="30"/>
        <v>4</v>
      </c>
      <c r="P47" s="11">
        <f t="shared" si="35"/>
        <v>2</v>
      </c>
      <c r="Q47" s="11">
        <f t="shared" si="36"/>
        <v>6</v>
      </c>
      <c r="R47" s="198"/>
      <c r="S47" s="264"/>
      <c r="T47" s="264"/>
      <c r="U47" s="246"/>
      <c r="V47" s="16"/>
      <c r="W47" s="15"/>
      <c r="X47" s="33"/>
      <c r="Y47" s="226"/>
      <c r="Z47" s="139"/>
      <c r="AA47" s="16"/>
      <c r="AB47" s="280"/>
      <c r="AC47" s="187"/>
      <c r="AD47" s="152"/>
      <c r="AE47" s="179">
        <v>64</v>
      </c>
      <c r="AF47" s="16">
        <v>2</v>
      </c>
      <c r="AG47" s="15"/>
      <c r="AH47" s="187">
        <v>4</v>
      </c>
      <c r="AI47" s="226">
        <v>6</v>
      </c>
      <c r="AJ47" s="140"/>
      <c r="AK47" s="16"/>
      <c r="AL47" s="280"/>
      <c r="AM47" s="187"/>
      <c r="AN47" s="152"/>
      <c r="AO47" s="249"/>
      <c r="AP47" s="16"/>
      <c r="AQ47" s="15"/>
      <c r="AR47" s="33"/>
      <c r="AS47" s="226"/>
      <c r="AT47" s="139"/>
      <c r="AU47" s="16"/>
      <c r="AV47" s="15"/>
      <c r="AW47" s="33"/>
      <c r="AX47" s="152"/>
      <c r="AY47" s="280"/>
      <c r="AZ47" s="16"/>
      <c r="BA47" s="15"/>
      <c r="BB47" s="33"/>
      <c r="BC47" s="226"/>
      <c r="BD47" s="140"/>
      <c r="BE47" s="16"/>
      <c r="BF47" s="15"/>
      <c r="BG47" s="33"/>
      <c r="BH47" s="315"/>
      <c r="BI47" s="48"/>
      <c r="BJ47" s="27"/>
      <c r="BK47" s="27"/>
      <c r="BQ47" s="420"/>
    </row>
    <row r="48" spans="1:97" x14ac:dyDescent="0.25">
      <c r="A48" s="1" t="s">
        <v>159</v>
      </c>
      <c r="B48" s="1" t="s">
        <v>203</v>
      </c>
      <c r="C48" s="4" t="s">
        <v>49</v>
      </c>
      <c r="D48" s="375"/>
      <c r="E48" s="19">
        <f t="shared" si="37"/>
        <v>90</v>
      </c>
      <c r="F48" s="11">
        <f t="shared" si="31"/>
        <v>90</v>
      </c>
      <c r="G48" s="32">
        <v>18</v>
      </c>
      <c r="H48" s="11">
        <f t="shared" si="32"/>
        <v>0</v>
      </c>
      <c r="I48" s="11">
        <f>U48+Z48+AE48+AJ48+AO48+AT48+AY48+BD48</f>
        <v>90</v>
      </c>
      <c r="J48" s="72">
        <f t="shared" si="1"/>
        <v>90</v>
      </c>
      <c r="K48" s="11">
        <f t="shared" si="34"/>
        <v>72</v>
      </c>
      <c r="L48" s="323">
        <v>18</v>
      </c>
      <c r="M48" s="11"/>
      <c r="N48" s="11"/>
      <c r="O48" s="11">
        <f t="shared" si="30"/>
        <v>0</v>
      </c>
      <c r="P48" s="11">
        <f t="shared" si="35"/>
        <v>0</v>
      </c>
      <c r="Q48" s="11">
        <f t="shared" si="36"/>
        <v>0</v>
      </c>
      <c r="R48" s="198"/>
      <c r="S48" s="264"/>
      <c r="T48" s="264"/>
      <c r="U48" s="246"/>
      <c r="V48" s="16"/>
      <c r="W48" s="15"/>
      <c r="X48" s="33"/>
      <c r="Y48" s="226"/>
      <c r="Z48" s="139"/>
      <c r="AA48" s="16"/>
      <c r="AB48" s="280"/>
      <c r="AC48" s="187"/>
      <c r="AD48" s="152"/>
      <c r="AE48" s="140"/>
      <c r="AF48" s="16"/>
      <c r="AG48" s="15"/>
      <c r="AH48" s="187"/>
      <c r="AI48" s="226"/>
      <c r="AJ48" s="140"/>
      <c r="AK48" s="16"/>
      <c r="AL48" s="280"/>
      <c r="AM48" s="187"/>
      <c r="AN48" s="152"/>
      <c r="AO48" s="251">
        <v>90</v>
      </c>
      <c r="AP48" s="16"/>
      <c r="AQ48" s="15"/>
      <c r="AR48" s="33"/>
      <c r="AS48" s="226"/>
      <c r="AT48" s="139"/>
      <c r="AU48" s="16"/>
      <c r="AV48" s="15"/>
      <c r="AW48" s="33"/>
      <c r="AX48" s="152"/>
      <c r="AY48" s="280"/>
      <c r="AZ48" s="16"/>
      <c r="BA48" s="15"/>
      <c r="BB48" s="33"/>
      <c r="BC48" s="226"/>
      <c r="BD48" s="140"/>
      <c r="BE48" s="16"/>
      <c r="BF48" s="15"/>
      <c r="BG48" s="33"/>
      <c r="BH48" s="315"/>
      <c r="BI48" s="48"/>
      <c r="BJ48" s="27"/>
      <c r="BK48" s="27"/>
      <c r="BQ48" s="420"/>
    </row>
    <row r="49" spans="1:69" x14ac:dyDescent="0.25">
      <c r="A49" s="1" t="s">
        <v>160</v>
      </c>
      <c r="B49" s="1" t="s">
        <v>204</v>
      </c>
      <c r="C49" s="4" t="s">
        <v>66</v>
      </c>
      <c r="D49" s="377"/>
      <c r="E49" s="19">
        <f t="shared" si="37"/>
        <v>76</v>
      </c>
      <c r="F49" s="11">
        <f t="shared" si="31"/>
        <v>76</v>
      </c>
      <c r="G49" s="32">
        <v>20</v>
      </c>
      <c r="H49" s="11">
        <f t="shared" si="32"/>
        <v>2</v>
      </c>
      <c r="I49" s="11">
        <f>U49+Z49+AE49+AJ49+AO49+AT49+AY49+BD49</f>
        <v>64</v>
      </c>
      <c r="J49" s="72">
        <f t="shared" si="1"/>
        <v>64</v>
      </c>
      <c r="K49" s="11">
        <f t="shared" si="34"/>
        <v>44</v>
      </c>
      <c r="L49" s="323">
        <v>20</v>
      </c>
      <c r="M49" s="11"/>
      <c r="N49" s="11"/>
      <c r="O49" s="11">
        <f t="shared" si="30"/>
        <v>4</v>
      </c>
      <c r="P49" s="11">
        <f t="shared" si="35"/>
        <v>2</v>
      </c>
      <c r="Q49" s="11">
        <f t="shared" si="36"/>
        <v>6</v>
      </c>
      <c r="R49" s="198"/>
      <c r="S49" s="264"/>
      <c r="T49" s="264"/>
      <c r="U49" s="246"/>
      <c r="V49" s="16"/>
      <c r="W49" s="15"/>
      <c r="X49" s="33"/>
      <c r="Y49" s="226"/>
      <c r="Z49" s="139"/>
      <c r="AA49" s="16"/>
      <c r="AB49" s="280"/>
      <c r="AC49" s="187"/>
      <c r="AD49" s="152"/>
      <c r="AE49" s="179">
        <v>64</v>
      </c>
      <c r="AF49" s="16">
        <v>2</v>
      </c>
      <c r="AG49" s="15"/>
      <c r="AH49" s="187">
        <v>4</v>
      </c>
      <c r="AI49" s="226">
        <v>6</v>
      </c>
      <c r="AJ49" s="140"/>
      <c r="AK49" s="16"/>
      <c r="AL49" s="280"/>
      <c r="AM49" s="187"/>
      <c r="AN49" s="152"/>
      <c r="AO49" s="249"/>
      <c r="AP49" s="16"/>
      <c r="AQ49" s="15"/>
      <c r="AR49" s="33"/>
      <c r="AS49" s="226"/>
      <c r="AT49" s="139"/>
      <c r="AU49" s="16"/>
      <c r="AV49" s="15"/>
      <c r="AW49" s="33"/>
      <c r="AX49" s="152"/>
      <c r="AY49" s="280"/>
      <c r="AZ49" s="16"/>
      <c r="BA49" s="15"/>
      <c r="BB49" s="33"/>
      <c r="BC49" s="226"/>
      <c r="BD49" s="140"/>
      <c r="BE49" s="16"/>
      <c r="BF49" s="15"/>
      <c r="BG49" s="33"/>
      <c r="BH49" s="315"/>
      <c r="BI49" s="48"/>
      <c r="BJ49" s="27"/>
      <c r="BK49" s="27"/>
      <c r="BQ49" s="420"/>
    </row>
    <row r="50" spans="1:69" ht="20.100000000000001" customHeight="1" x14ac:dyDescent="0.25">
      <c r="A50" s="1" t="s">
        <v>271</v>
      </c>
      <c r="B50" s="1" t="s">
        <v>65</v>
      </c>
      <c r="C50" s="37" t="s">
        <v>49</v>
      </c>
      <c r="D50" s="375"/>
      <c r="E50" s="19">
        <f t="shared" si="37"/>
        <v>54</v>
      </c>
      <c r="F50" s="11">
        <f t="shared" si="31"/>
        <v>54</v>
      </c>
      <c r="G50" s="32">
        <v>12</v>
      </c>
      <c r="H50" s="11">
        <f t="shared" si="32"/>
        <v>0</v>
      </c>
      <c r="I50" s="11">
        <f>U50+Z50+AE50+AJ50+AO50+AT50+AY50+BD50</f>
        <v>54</v>
      </c>
      <c r="J50" s="72">
        <f t="shared" si="1"/>
        <v>54</v>
      </c>
      <c r="K50" s="11">
        <f t="shared" si="34"/>
        <v>42</v>
      </c>
      <c r="L50" s="323">
        <v>12</v>
      </c>
      <c r="M50" s="11"/>
      <c r="N50" s="11"/>
      <c r="O50" s="11">
        <f t="shared" si="30"/>
        <v>0</v>
      </c>
      <c r="P50" s="11">
        <f t="shared" si="35"/>
        <v>0</v>
      </c>
      <c r="Q50" s="11">
        <f t="shared" si="36"/>
        <v>0</v>
      </c>
      <c r="R50" s="198"/>
      <c r="S50" s="264"/>
      <c r="T50" s="264"/>
      <c r="U50" s="246"/>
      <c r="V50" s="16"/>
      <c r="W50" s="15"/>
      <c r="X50" s="33"/>
      <c r="Y50" s="226"/>
      <c r="Z50" s="140"/>
      <c r="AA50" s="16"/>
      <c r="AB50" s="280"/>
      <c r="AC50" s="187"/>
      <c r="AD50" s="152"/>
      <c r="AE50" s="141">
        <v>54</v>
      </c>
      <c r="AF50" s="16"/>
      <c r="AG50" s="15"/>
      <c r="AH50" s="187"/>
      <c r="AI50" s="226"/>
      <c r="AJ50" s="140"/>
      <c r="AK50" s="16"/>
      <c r="AL50" s="280"/>
      <c r="AM50" s="187"/>
      <c r="AN50" s="152"/>
      <c r="AO50" s="249"/>
      <c r="AP50" s="16"/>
      <c r="AQ50" s="15"/>
      <c r="AR50" s="33"/>
      <c r="AS50" s="226"/>
      <c r="AT50" s="139"/>
      <c r="AU50" s="16"/>
      <c r="AV50" s="15"/>
      <c r="AW50" s="33"/>
      <c r="AX50" s="152"/>
      <c r="AY50" s="280"/>
      <c r="AZ50" s="16"/>
      <c r="BA50" s="15"/>
      <c r="BB50" s="33"/>
      <c r="BC50" s="226"/>
      <c r="BD50" s="140"/>
      <c r="BE50" s="16"/>
      <c r="BF50" s="15"/>
      <c r="BG50" s="33"/>
      <c r="BH50" s="315"/>
      <c r="BI50" s="48"/>
      <c r="BJ50" s="27"/>
      <c r="BK50" s="27"/>
      <c r="BQ50" s="420"/>
    </row>
    <row r="51" spans="1:69" ht="20.100000000000001" customHeight="1" x14ac:dyDescent="0.25">
      <c r="A51" s="164" t="s">
        <v>27</v>
      </c>
      <c r="B51" s="165" t="s">
        <v>147</v>
      </c>
      <c r="C51" s="37"/>
      <c r="D51" s="19"/>
      <c r="E51" s="20"/>
      <c r="F51" s="11"/>
      <c r="G51" s="32"/>
      <c r="H51" s="11">
        <f t="shared" si="32"/>
        <v>0</v>
      </c>
      <c r="I51" s="11">
        <f t="shared" si="33"/>
        <v>0</v>
      </c>
      <c r="J51" s="72">
        <f t="shared" si="1"/>
        <v>0</v>
      </c>
      <c r="K51" s="11">
        <f t="shared" si="34"/>
        <v>0</v>
      </c>
      <c r="L51" s="323"/>
      <c r="M51" s="11"/>
      <c r="N51" s="11"/>
      <c r="O51" s="183">
        <f>SUM(O42:O50)</f>
        <v>12</v>
      </c>
      <c r="P51" s="183">
        <f>SUM(P42:P50)</f>
        <v>12</v>
      </c>
      <c r="Q51" s="183">
        <f>SUM(Q42:Q50)</f>
        <v>18</v>
      </c>
      <c r="R51" s="198"/>
      <c r="S51" s="264"/>
      <c r="T51" s="264"/>
      <c r="U51" s="246"/>
      <c r="V51" s="16"/>
      <c r="W51" s="15"/>
      <c r="X51" s="33"/>
      <c r="Y51" s="226"/>
      <c r="Z51" s="139"/>
      <c r="AA51" s="16"/>
      <c r="AB51" s="280"/>
      <c r="AC51" s="187"/>
      <c r="AD51" s="152"/>
      <c r="AE51" s="140"/>
      <c r="AF51" s="16"/>
      <c r="AG51" s="15"/>
      <c r="AH51" s="187"/>
      <c r="AI51" s="226"/>
      <c r="AJ51" s="140"/>
      <c r="AK51" s="16"/>
      <c r="AL51" s="280"/>
      <c r="AM51" s="187"/>
      <c r="AN51" s="152"/>
      <c r="AO51" s="249"/>
      <c r="AP51" s="16"/>
      <c r="AQ51" s="15"/>
      <c r="AR51" s="33"/>
      <c r="AS51" s="226"/>
      <c r="AT51" s="139"/>
      <c r="AU51" s="16"/>
      <c r="AV51" s="15"/>
      <c r="AW51" s="33"/>
      <c r="AX51" s="152"/>
      <c r="AY51" s="280"/>
      <c r="AZ51" s="16"/>
      <c r="BA51" s="15"/>
      <c r="BB51" s="33"/>
      <c r="BC51" s="226"/>
      <c r="BD51" s="140"/>
      <c r="BE51" s="16"/>
      <c r="BF51" s="15"/>
      <c r="BG51" s="33"/>
      <c r="BH51" s="315"/>
      <c r="BI51" s="48"/>
      <c r="BJ51" s="27"/>
      <c r="BK51" s="27"/>
      <c r="BQ51" s="420"/>
    </row>
    <row r="52" spans="1:69" ht="34.5" customHeight="1" x14ac:dyDescent="0.25">
      <c r="A52" s="5" t="s">
        <v>67</v>
      </c>
      <c r="B52" s="5" t="s">
        <v>68</v>
      </c>
      <c r="C52" s="383" t="s">
        <v>235</v>
      </c>
      <c r="D52" s="168">
        <f t="shared" ref="D52:I52" si="38">SUM(D53:D62)</f>
        <v>504</v>
      </c>
      <c r="E52" s="168">
        <f t="shared" si="38"/>
        <v>269</v>
      </c>
      <c r="F52" s="168">
        <f t="shared" si="38"/>
        <v>773</v>
      </c>
      <c r="G52" s="78">
        <f t="shared" si="38"/>
        <v>476</v>
      </c>
      <c r="H52" s="78">
        <f t="shared" si="38"/>
        <v>26</v>
      </c>
      <c r="I52" s="78">
        <f t="shared" si="38"/>
        <v>707</v>
      </c>
      <c r="J52" s="72">
        <f t="shared" si="1"/>
        <v>707</v>
      </c>
      <c r="K52" s="78">
        <f>SUM(K53:K62)</f>
        <v>307</v>
      </c>
      <c r="L52" s="78">
        <f>SUM(L53:L62)</f>
        <v>400</v>
      </c>
      <c r="M52" s="78">
        <f>SUM(M53:M62)</f>
        <v>0</v>
      </c>
      <c r="N52" s="78">
        <f>SUM(N53:N62)</f>
        <v>0</v>
      </c>
      <c r="O52" s="78">
        <f>O62</f>
        <v>16</v>
      </c>
      <c r="P52" s="78">
        <f t="shared" ref="P52:Q52" si="39">P62</f>
        <v>26</v>
      </c>
      <c r="Q52" s="78">
        <f t="shared" si="39"/>
        <v>24</v>
      </c>
      <c r="R52" s="168"/>
      <c r="S52" s="265"/>
      <c r="T52" s="265"/>
      <c r="U52" s="248">
        <f t="shared" ref="U52:BH52" si="40">SUM(U53:U62)</f>
        <v>0</v>
      </c>
      <c r="V52" s="78">
        <f t="shared" si="40"/>
        <v>0</v>
      </c>
      <c r="W52" s="78">
        <f t="shared" si="40"/>
        <v>0</v>
      </c>
      <c r="X52" s="78">
        <f t="shared" si="40"/>
        <v>0</v>
      </c>
      <c r="Y52" s="228">
        <f t="shared" si="40"/>
        <v>0</v>
      </c>
      <c r="Z52" s="143">
        <f t="shared" si="40"/>
        <v>0</v>
      </c>
      <c r="AA52" s="78">
        <f t="shared" si="40"/>
        <v>0</v>
      </c>
      <c r="AB52" s="78">
        <f t="shared" si="40"/>
        <v>0</v>
      </c>
      <c r="AC52" s="78">
        <f t="shared" si="40"/>
        <v>0</v>
      </c>
      <c r="AD52" s="154">
        <f t="shared" si="40"/>
        <v>0</v>
      </c>
      <c r="AE52" s="143">
        <f t="shared" si="40"/>
        <v>186</v>
      </c>
      <c r="AF52" s="78">
        <f t="shared" si="40"/>
        <v>2</v>
      </c>
      <c r="AG52" s="78">
        <f t="shared" si="40"/>
        <v>0</v>
      </c>
      <c r="AH52" s="236">
        <f t="shared" si="40"/>
        <v>4</v>
      </c>
      <c r="AI52" s="228">
        <f t="shared" si="40"/>
        <v>6</v>
      </c>
      <c r="AJ52" s="143">
        <f t="shared" si="40"/>
        <v>405</v>
      </c>
      <c r="AK52" s="78">
        <f t="shared" si="40"/>
        <v>16</v>
      </c>
      <c r="AL52" s="78">
        <f t="shared" si="40"/>
        <v>0</v>
      </c>
      <c r="AM52" s="78">
        <f t="shared" si="40"/>
        <v>8</v>
      </c>
      <c r="AN52" s="154">
        <f t="shared" si="40"/>
        <v>12</v>
      </c>
      <c r="AO52" s="248">
        <f t="shared" si="40"/>
        <v>60</v>
      </c>
      <c r="AP52" s="78">
        <f t="shared" si="40"/>
        <v>8</v>
      </c>
      <c r="AQ52" s="78">
        <f t="shared" si="40"/>
        <v>0</v>
      </c>
      <c r="AR52" s="78">
        <f t="shared" si="40"/>
        <v>4</v>
      </c>
      <c r="AS52" s="228">
        <f t="shared" si="40"/>
        <v>6</v>
      </c>
      <c r="AT52" s="143">
        <f t="shared" si="40"/>
        <v>0</v>
      </c>
      <c r="AU52" s="78">
        <f t="shared" si="40"/>
        <v>0</v>
      </c>
      <c r="AV52" s="78">
        <f t="shared" si="40"/>
        <v>0</v>
      </c>
      <c r="AW52" s="78">
        <f t="shared" si="40"/>
        <v>0</v>
      </c>
      <c r="AX52" s="154">
        <f t="shared" si="40"/>
        <v>0</v>
      </c>
      <c r="AY52" s="236">
        <f t="shared" si="40"/>
        <v>56</v>
      </c>
      <c r="AZ52" s="78">
        <f t="shared" si="40"/>
        <v>0</v>
      </c>
      <c r="BA52" s="78">
        <f t="shared" si="40"/>
        <v>0</v>
      </c>
      <c r="BB52" s="78">
        <f t="shared" si="40"/>
        <v>0</v>
      </c>
      <c r="BC52" s="228">
        <f t="shared" si="40"/>
        <v>0</v>
      </c>
      <c r="BD52" s="143">
        <f t="shared" si="40"/>
        <v>0</v>
      </c>
      <c r="BE52" s="78">
        <f t="shared" si="40"/>
        <v>0</v>
      </c>
      <c r="BF52" s="78">
        <f t="shared" si="40"/>
        <v>0</v>
      </c>
      <c r="BG52" s="78">
        <f t="shared" si="40"/>
        <v>0</v>
      </c>
      <c r="BH52" s="317">
        <f t="shared" si="40"/>
        <v>0</v>
      </c>
      <c r="BI52" s="48"/>
      <c r="BJ52" s="27"/>
      <c r="BK52" s="27"/>
      <c r="BQ52" s="420"/>
    </row>
    <row r="53" spans="1:69" ht="26.25" x14ac:dyDescent="0.25">
      <c r="A53" s="1" t="s">
        <v>69</v>
      </c>
      <c r="B53" s="120" t="s">
        <v>205</v>
      </c>
      <c r="C53" s="3" t="s">
        <v>66</v>
      </c>
      <c r="D53" s="376">
        <v>78</v>
      </c>
      <c r="E53" s="20">
        <f>F53-D53</f>
        <v>18</v>
      </c>
      <c r="F53" s="15">
        <f>H53+I53+N53+O53+Q53</f>
        <v>96</v>
      </c>
      <c r="G53" s="32">
        <v>48</v>
      </c>
      <c r="H53" s="11">
        <f t="shared" si="32"/>
        <v>8</v>
      </c>
      <c r="I53" s="11">
        <f t="shared" si="33"/>
        <v>78</v>
      </c>
      <c r="J53" s="72">
        <f t="shared" si="1"/>
        <v>78</v>
      </c>
      <c r="K53" s="11">
        <f t="shared" si="34"/>
        <v>30</v>
      </c>
      <c r="L53" s="323">
        <v>48</v>
      </c>
      <c r="M53" s="15"/>
      <c r="N53" s="15"/>
      <c r="O53" s="11">
        <f t="shared" ref="O53:O61" si="41">X53+AC53+AH53+AM53+AR53+AW53+BB53+BG53</f>
        <v>4</v>
      </c>
      <c r="P53" s="11">
        <f>V53+AA53+AF53+AK53+AP53+AU53+AZ53+BE53</f>
        <v>8</v>
      </c>
      <c r="Q53" s="11">
        <f t="shared" ref="Q53:Q61" si="42">Y53+AD53+AI53+AN53+AS53+AX53+BC53+BH53</f>
        <v>6</v>
      </c>
      <c r="R53" s="198"/>
      <c r="S53" s="264"/>
      <c r="T53" s="264"/>
      <c r="U53" s="246"/>
      <c r="V53" s="16"/>
      <c r="W53" s="15"/>
      <c r="X53" s="33"/>
      <c r="Y53" s="226"/>
      <c r="Z53" s="139"/>
      <c r="AA53" s="16"/>
      <c r="AB53" s="280"/>
      <c r="AC53" s="187"/>
      <c r="AD53" s="152"/>
      <c r="AE53" s="140"/>
      <c r="AF53" s="16"/>
      <c r="AG53" s="15"/>
      <c r="AH53" s="187"/>
      <c r="AI53" s="226"/>
      <c r="AJ53" s="179">
        <v>78</v>
      </c>
      <c r="AK53" s="16">
        <v>8</v>
      </c>
      <c r="AL53" s="280"/>
      <c r="AM53" s="187">
        <v>4</v>
      </c>
      <c r="AN53" s="152">
        <v>6</v>
      </c>
      <c r="AO53" s="246"/>
      <c r="AP53" s="16"/>
      <c r="AQ53" s="15"/>
      <c r="AR53" s="33"/>
      <c r="AS53" s="226"/>
      <c r="AT53" s="139"/>
      <c r="AU53" s="16"/>
      <c r="AV53" s="15"/>
      <c r="AW53" s="33"/>
      <c r="AX53" s="152"/>
      <c r="AY53" s="280"/>
      <c r="AZ53" s="16"/>
      <c r="BA53" s="15"/>
      <c r="BB53" s="33"/>
      <c r="BC53" s="226"/>
      <c r="BD53" s="140"/>
      <c r="BE53" s="16"/>
      <c r="BF53" s="15"/>
      <c r="BG53" s="33"/>
      <c r="BH53" s="315"/>
      <c r="BI53" s="48"/>
      <c r="BQ53" s="420"/>
    </row>
    <row r="54" spans="1:69" ht="26.25" x14ac:dyDescent="0.25">
      <c r="A54" s="1" t="s">
        <v>70</v>
      </c>
      <c r="B54" s="120" t="s">
        <v>206</v>
      </c>
      <c r="C54" s="3" t="s">
        <v>66</v>
      </c>
      <c r="D54" s="376">
        <v>60</v>
      </c>
      <c r="E54" s="20">
        <f t="shared" ref="E54:E61" si="43">F54-D54</f>
        <v>18</v>
      </c>
      <c r="F54" s="15">
        <f t="shared" ref="F54:F61" si="44">H54+I54+N54+O54+Q54</f>
        <v>78</v>
      </c>
      <c r="G54" s="32">
        <v>60</v>
      </c>
      <c r="H54" s="11">
        <f t="shared" si="32"/>
        <v>8</v>
      </c>
      <c r="I54" s="11">
        <f t="shared" si="33"/>
        <v>60</v>
      </c>
      <c r="J54" s="72">
        <f>K54+L54+M54</f>
        <v>60</v>
      </c>
      <c r="K54" s="11">
        <f t="shared" si="34"/>
        <v>24</v>
      </c>
      <c r="L54" s="323">
        <v>36</v>
      </c>
      <c r="M54" s="15"/>
      <c r="N54" s="15"/>
      <c r="O54" s="11">
        <f t="shared" si="41"/>
        <v>4</v>
      </c>
      <c r="P54" s="11">
        <f t="shared" ref="P54:P61" si="45">V54+AA54+AF54+AK54+AP54+AU54+AZ54+BE54</f>
        <v>8</v>
      </c>
      <c r="Q54" s="11">
        <f t="shared" si="42"/>
        <v>6</v>
      </c>
      <c r="R54" s="198"/>
      <c r="S54" s="264"/>
      <c r="T54" s="264"/>
      <c r="U54" s="246"/>
      <c r="V54" s="16"/>
      <c r="W54" s="15"/>
      <c r="X54" s="33"/>
      <c r="Y54" s="226"/>
      <c r="Z54" s="139"/>
      <c r="AA54" s="16"/>
      <c r="AB54" s="280"/>
      <c r="AC54" s="187"/>
      <c r="AD54" s="152"/>
      <c r="AE54" s="140"/>
      <c r="AF54" s="16"/>
      <c r="AG54" s="15"/>
      <c r="AH54" s="187"/>
      <c r="AI54" s="226"/>
      <c r="AJ54" s="140"/>
      <c r="AK54" s="16"/>
      <c r="AL54" s="280"/>
      <c r="AM54" s="187"/>
      <c r="AN54" s="152"/>
      <c r="AO54" s="271">
        <v>60</v>
      </c>
      <c r="AP54" s="16">
        <v>8</v>
      </c>
      <c r="AQ54" s="15"/>
      <c r="AR54" s="33">
        <v>4</v>
      </c>
      <c r="AS54" s="226">
        <v>6</v>
      </c>
      <c r="AT54" s="139"/>
      <c r="AU54" s="16"/>
      <c r="AV54" s="15"/>
      <c r="AW54" s="33"/>
      <c r="AX54" s="152"/>
      <c r="AY54" s="280"/>
      <c r="AZ54" s="16"/>
      <c r="BA54" s="15"/>
      <c r="BB54" s="33"/>
      <c r="BC54" s="226"/>
      <c r="BD54" s="140"/>
      <c r="BE54" s="16"/>
      <c r="BF54" s="15"/>
      <c r="BG54" s="33"/>
      <c r="BH54" s="315"/>
      <c r="BI54" s="48"/>
      <c r="BQ54" s="420"/>
    </row>
    <row r="55" spans="1:69" ht="26.25" x14ac:dyDescent="0.25">
      <c r="A55" s="1" t="s">
        <v>72</v>
      </c>
      <c r="B55" s="120" t="s">
        <v>207</v>
      </c>
      <c r="C55" s="3" t="s">
        <v>66</v>
      </c>
      <c r="D55" s="376">
        <v>92</v>
      </c>
      <c r="E55" s="20">
        <f t="shared" si="43"/>
        <v>18</v>
      </c>
      <c r="F55" s="15">
        <f t="shared" si="44"/>
        <v>110</v>
      </c>
      <c r="G55" s="32">
        <v>92</v>
      </c>
      <c r="H55" s="11">
        <f t="shared" si="32"/>
        <v>8</v>
      </c>
      <c r="I55" s="11">
        <f t="shared" si="33"/>
        <v>92</v>
      </c>
      <c r="J55" s="72">
        <f>K55+L55+M55</f>
        <v>92</v>
      </c>
      <c r="K55" s="11">
        <f t="shared" si="34"/>
        <v>32</v>
      </c>
      <c r="L55" s="323">
        <v>60</v>
      </c>
      <c r="M55" s="15"/>
      <c r="N55" s="15"/>
      <c r="O55" s="11">
        <f t="shared" si="41"/>
        <v>4</v>
      </c>
      <c r="P55" s="11">
        <f t="shared" si="45"/>
        <v>8</v>
      </c>
      <c r="Q55" s="11">
        <f t="shared" si="42"/>
        <v>6</v>
      </c>
      <c r="R55" s="198"/>
      <c r="S55" s="264"/>
      <c r="T55" s="264"/>
      <c r="U55" s="246"/>
      <c r="V55" s="16"/>
      <c r="W55" s="15"/>
      <c r="X55" s="33"/>
      <c r="Y55" s="226"/>
      <c r="Z55" s="140"/>
      <c r="AA55" s="16"/>
      <c r="AB55" s="280"/>
      <c r="AC55" s="187"/>
      <c r="AD55" s="152"/>
      <c r="AE55" s="140"/>
      <c r="AF55" s="16"/>
      <c r="AG55" s="15"/>
      <c r="AH55" s="187"/>
      <c r="AI55" s="226"/>
      <c r="AJ55" s="179">
        <v>92</v>
      </c>
      <c r="AK55" s="16">
        <v>8</v>
      </c>
      <c r="AL55" s="280"/>
      <c r="AM55" s="187">
        <v>4</v>
      </c>
      <c r="AN55" s="152">
        <v>6</v>
      </c>
      <c r="AO55" s="246"/>
      <c r="AP55" s="16"/>
      <c r="AQ55" s="15"/>
      <c r="AR55" s="33"/>
      <c r="AS55" s="226"/>
      <c r="AT55" s="139"/>
      <c r="AU55" s="16"/>
      <c r="AV55" s="15"/>
      <c r="AW55" s="33"/>
      <c r="AX55" s="152"/>
      <c r="AY55" s="280"/>
      <c r="AZ55" s="16"/>
      <c r="BA55" s="15"/>
      <c r="BB55" s="33"/>
      <c r="BC55" s="226"/>
      <c r="BD55" s="140"/>
      <c r="BE55" s="16"/>
      <c r="BF55" s="15"/>
      <c r="BG55" s="33"/>
      <c r="BH55" s="315"/>
      <c r="BI55" s="48"/>
      <c r="BQ55" s="420"/>
    </row>
    <row r="56" spans="1:69" x14ac:dyDescent="0.25">
      <c r="A56" s="1" t="s">
        <v>73</v>
      </c>
      <c r="B56" s="120" t="s">
        <v>208</v>
      </c>
      <c r="C56" s="3" t="s">
        <v>66</v>
      </c>
      <c r="D56" s="376">
        <v>69</v>
      </c>
      <c r="E56" s="20">
        <f t="shared" si="43"/>
        <v>12</v>
      </c>
      <c r="F56" s="15">
        <f t="shared" si="44"/>
        <v>81</v>
      </c>
      <c r="G56" s="32">
        <v>42</v>
      </c>
      <c r="H56" s="11">
        <f t="shared" si="32"/>
        <v>2</v>
      </c>
      <c r="I56" s="11">
        <f t="shared" si="33"/>
        <v>69</v>
      </c>
      <c r="J56" s="72">
        <f t="shared" si="1"/>
        <v>69</v>
      </c>
      <c r="K56" s="11">
        <f t="shared" si="34"/>
        <v>27</v>
      </c>
      <c r="L56" s="323">
        <v>42</v>
      </c>
      <c r="M56" s="15"/>
      <c r="N56" s="15"/>
      <c r="O56" s="11">
        <f t="shared" si="41"/>
        <v>4</v>
      </c>
      <c r="P56" s="11">
        <f t="shared" si="45"/>
        <v>2</v>
      </c>
      <c r="Q56" s="11">
        <f t="shared" si="42"/>
        <v>6</v>
      </c>
      <c r="R56" s="198"/>
      <c r="S56" s="264"/>
      <c r="T56" s="264"/>
      <c r="U56" s="246"/>
      <c r="V56" s="16"/>
      <c r="W56" s="15"/>
      <c r="X56" s="33"/>
      <c r="Y56" s="226"/>
      <c r="Z56" s="140"/>
      <c r="AA56" s="16"/>
      <c r="AB56" s="280"/>
      <c r="AC56" s="187"/>
      <c r="AD56" s="152"/>
      <c r="AE56" s="179">
        <v>69</v>
      </c>
      <c r="AF56" s="16">
        <v>2</v>
      </c>
      <c r="AG56" s="15"/>
      <c r="AH56" s="187">
        <v>4</v>
      </c>
      <c r="AI56" s="226">
        <v>6</v>
      </c>
      <c r="AJ56" s="140"/>
      <c r="AK56" s="16"/>
      <c r="AL56" s="280"/>
      <c r="AM56" s="187"/>
      <c r="AN56" s="152"/>
      <c r="AO56" s="246"/>
      <c r="AP56" s="16"/>
      <c r="AQ56" s="15"/>
      <c r="AR56" s="33"/>
      <c r="AS56" s="226"/>
      <c r="AT56" s="140"/>
      <c r="AU56" s="16"/>
      <c r="AV56" s="15"/>
      <c r="AW56" s="33"/>
      <c r="AX56" s="152"/>
      <c r="AY56" s="280"/>
      <c r="AZ56" s="16"/>
      <c r="BA56" s="15"/>
      <c r="BB56" s="33"/>
      <c r="BC56" s="226"/>
      <c r="BD56" s="140"/>
      <c r="BE56" s="16"/>
      <c r="BF56" s="15"/>
      <c r="BG56" s="33"/>
      <c r="BH56" s="315"/>
      <c r="BI56" s="48"/>
      <c r="BQ56" s="420"/>
    </row>
    <row r="57" spans="1:69" ht="26.25" x14ac:dyDescent="0.25">
      <c r="A57" s="1" t="s">
        <v>74</v>
      </c>
      <c r="B57" s="120" t="s">
        <v>209</v>
      </c>
      <c r="C57" s="3" t="s">
        <v>106</v>
      </c>
      <c r="D57" s="374">
        <v>78</v>
      </c>
      <c r="E57" s="20">
        <f t="shared" si="43"/>
        <v>16</v>
      </c>
      <c r="F57" s="15">
        <f t="shared" si="44"/>
        <v>94</v>
      </c>
      <c r="G57" s="32">
        <v>52</v>
      </c>
      <c r="H57" s="11">
        <f t="shared" si="32"/>
        <v>0</v>
      </c>
      <c r="I57" s="11">
        <f t="shared" si="33"/>
        <v>94</v>
      </c>
      <c r="J57" s="72">
        <f t="shared" si="1"/>
        <v>94</v>
      </c>
      <c r="K57" s="11">
        <f t="shared" si="34"/>
        <v>42</v>
      </c>
      <c r="L57" s="323">
        <v>52</v>
      </c>
      <c r="M57" s="15"/>
      <c r="N57" s="15"/>
      <c r="O57" s="11">
        <f t="shared" si="41"/>
        <v>0</v>
      </c>
      <c r="P57" s="11">
        <f t="shared" si="45"/>
        <v>0</v>
      </c>
      <c r="Q57" s="11">
        <f t="shared" si="42"/>
        <v>0</v>
      </c>
      <c r="R57" s="198"/>
      <c r="S57" s="264"/>
      <c r="T57" s="264"/>
      <c r="U57" s="246"/>
      <c r="V57" s="16"/>
      <c r="W57" s="15"/>
      <c r="X57" s="33"/>
      <c r="Y57" s="226"/>
      <c r="Z57" s="140"/>
      <c r="AA57" s="16"/>
      <c r="AB57" s="280"/>
      <c r="AC57" s="187"/>
      <c r="AD57" s="152"/>
      <c r="AE57" s="140">
        <v>48</v>
      </c>
      <c r="AF57" s="16"/>
      <c r="AG57" s="15"/>
      <c r="AH57" s="187"/>
      <c r="AI57" s="226"/>
      <c r="AJ57" s="141">
        <v>46</v>
      </c>
      <c r="AK57" s="16"/>
      <c r="AL57" s="280"/>
      <c r="AM57" s="187"/>
      <c r="AN57" s="152"/>
      <c r="AO57" s="249"/>
      <c r="AP57" s="16"/>
      <c r="AQ57" s="15"/>
      <c r="AR57" s="33"/>
      <c r="AS57" s="226"/>
      <c r="AT57" s="140"/>
      <c r="AU57" s="16"/>
      <c r="AV57" s="15"/>
      <c r="AW57" s="33"/>
      <c r="AX57" s="152"/>
      <c r="AY57" s="280"/>
      <c r="AZ57" s="16"/>
      <c r="BA57" s="15"/>
      <c r="BB57" s="33"/>
      <c r="BC57" s="226"/>
      <c r="BD57" s="140"/>
      <c r="BE57" s="16"/>
      <c r="BF57" s="15"/>
      <c r="BG57" s="33"/>
      <c r="BH57" s="315"/>
      <c r="BI57" s="48"/>
      <c r="BQ57" s="420"/>
    </row>
    <row r="58" spans="1:69" ht="26.25" x14ac:dyDescent="0.25">
      <c r="A58" s="178" t="s">
        <v>75</v>
      </c>
      <c r="B58" s="120" t="s">
        <v>210</v>
      </c>
      <c r="C58" s="3" t="s">
        <v>49</v>
      </c>
      <c r="D58" s="374">
        <v>87</v>
      </c>
      <c r="E58" s="20">
        <f t="shared" si="43"/>
        <v>5</v>
      </c>
      <c r="F58" s="15">
        <f t="shared" si="44"/>
        <v>92</v>
      </c>
      <c r="G58" s="32">
        <v>60</v>
      </c>
      <c r="H58" s="11">
        <f t="shared" si="32"/>
        <v>0</v>
      </c>
      <c r="I58" s="11">
        <f t="shared" si="33"/>
        <v>92</v>
      </c>
      <c r="J58" s="72">
        <f t="shared" si="1"/>
        <v>92</v>
      </c>
      <c r="K58" s="11">
        <f t="shared" si="34"/>
        <v>52</v>
      </c>
      <c r="L58" s="323">
        <v>40</v>
      </c>
      <c r="M58" s="15"/>
      <c r="N58" s="15"/>
      <c r="O58" s="11">
        <f t="shared" si="41"/>
        <v>0</v>
      </c>
      <c r="P58" s="11">
        <f t="shared" si="45"/>
        <v>0</v>
      </c>
      <c r="Q58" s="11">
        <f t="shared" si="42"/>
        <v>0</v>
      </c>
      <c r="R58" s="198"/>
      <c r="S58" s="264"/>
      <c r="T58" s="264"/>
      <c r="U58" s="246"/>
      <c r="V58" s="16"/>
      <c r="W58" s="15"/>
      <c r="X58" s="33"/>
      <c r="Y58" s="226"/>
      <c r="Z58" s="140"/>
      <c r="AA58" s="16"/>
      <c r="AB58" s="280"/>
      <c r="AC58" s="187"/>
      <c r="AD58" s="152"/>
      <c r="AE58" s="140"/>
      <c r="AF58" s="16"/>
      <c r="AG58" s="15"/>
      <c r="AH58" s="187"/>
      <c r="AI58" s="226"/>
      <c r="AJ58" s="141">
        <v>92</v>
      </c>
      <c r="AK58" s="16"/>
      <c r="AL58" s="280"/>
      <c r="AM58" s="187"/>
      <c r="AN58" s="152"/>
      <c r="AO58" s="249"/>
      <c r="AP58" s="16"/>
      <c r="AQ58" s="15"/>
      <c r="AR58" s="33"/>
      <c r="AS58" s="226"/>
      <c r="AT58" s="140"/>
      <c r="AU58" s="16"/>
      <c r="AV58" s="15"/>
      <c r="AW58" s="33"/>
      <c r="AX58" s="152"/>
      <c r="AY58" s="280"/>
      <c r="AZ58" s="16"/>
      <c r="BA58" s="15"/>
      <c r="BB58" s="33"/>
      <c r="BC58" s="226"/>
      <c r="BD58" s="140"/>
      <c r="BE58" s="16"/>
      <c r="BF58" s="15"/>
      <c r="BG58" s="33"/>
      <c r="BH58" s="152"/>
      <c r="BI58" s="48"/>
      <c r="BQ58" s="420"/>
    </row>
    <row r="59" spans="1:69" ht="26.25" x14ac:dyDescent="0.25">
      <c r="A59" s="1" t="s">
        <v>76</v>
      </c>
      <c r="B59" s="120" t="s">
        <v>211</v>
      </c>
      <c r="C59" s="3" t="s">
        <v>49</v>
      </c>
      <c r="D59" s="374">
        <v>40</v>
      </c>
      <c r="E59" s="20">
        <f t="shared" si="43"/>
        <v>16</v>
      </c>
      <c r="F59" s="15">
        <f t="shared" si="44"/>
        <v>56</v>
      </c>
      <c r="G59" s="32">
        <v>30</v>
      </c>
      <c r="H59" s="11">
        <f t="shared" si="32"/>
        <v>0</v>
      </c>
      <c r="I59" s="11">
        <f t="shared" si="33"/>
        <v>56</v>
      </c>
      <c r="J59" s="72">
        <f t="shared" si="1"/>
        <v>56</v>
      </c>
      <c r="K59" s="11">
        <f t="shared" si="34"/>
        <v>26</v>
      </c>
      <c r="L59" s="323">
        <v>30</v>
      </c>
      <c r="M59" s="15"/>
      <c r="N59" s="15"/>
      <c r="O59" s="11">
        <f t="shared" si="41"/>
        <v>0</v>
      </c>
      <c r="P59" s="11">
        <f t="shared" si="45"/>
        <v>0</v>
      </c>
      <c r="Q59" s="11">
        <f t="shared" si="42"/>
        <v>0</v>
      </c>
      <c r="R59" s="198"/>
      <c r="S59" s="264"/>
      <c r="T59" s="264"/>
      <c r="U59" s="246"/>
      <c r="V59" s="16"/>
      <c r="W59" s="15"/>
      <c r="X59" s="33"/>
      <c r="Y59" s="226"/>
      <c r="Z59" s="140"/>
      <c r="AA59" s="16"/>
      <c r="AB59" s="280"/>
      <c r="AC59" s="187"/>
      <c r="AD59" s="152"/>
      <c r="AE59" s="140"/>
      <c r="AF59" s="16"/>
      <c r="AG59" s="15"/>
      <c r="AH59" s="187"/>
      <c r="AI59" s="226"/>
      <c r="AJ59" s="140"/>
      <c r="AK59" s="16"/>
      <c r="AL59" s="280"/>
      <c r="AM59" s="187"/>
      <c r="AN59" s="152"/>
      <c r="AO59" s="249"/>
      <c r="AP59" s="16"/>
      <c r="AQ59" s="15"/>
      <c r="AR59" s="33"/>
      <c r="AS59" s="226"/>
      <c r="AT59" s="140"/>
      <c r="AU59" s="16"/>
      <c r="AV59" s="15"/>
      <c r="AW59" s="33"/>
      <c r="AX59" s="152"/>
      <c r="AY59" s="324">
        <v>56</v>
      </c>
      <c r="AZ59" s="16"/>
      <c r="BA59" s="15"/>
      <c r="BB59" s="33"/>
      <c r="BC59" s="226"/>
      <c r="BD59" s="140"/>
      <c r="BE59" s="16"/>
      <c r="BF59" s="15"/>
      <c r="BG59" s="33"/>
      <c r="BH59" s="152"/>
      <c r="BI59" s="48"/>
      <c r="BQ59" s="420"/>
    </row>
    <row r="60" spans="1:69" ht="26.25" x14ac:dyDescent="0.25">
      <c r="A60" s="1" t="s">
        <v>77</v>
      </c>
      <c r="B60" s="120" t="s">
        <v>212</v>
      </c>
      <c r="C60" s="4" t="s">
        <v>49</v>
      </c>
      <c r="D60" s="374"/>
      <c r="E60" s="20">
        <f t="shared" si="43"/>
        <v>69</v>
      </c>
      <c r="F60" s="15">
        <f t="shared" si="44"/>
        <v>69</v>
      </c>
      <c r="G60" s="32">
        <v>44</v>
      </c>
      <c r="H60" s="11">
        <f t="shared" si="32"/>
        <v>0</v>
      </c>
      <c r="I60" s="11">
        <f t="shared" si="33"/>
        <v>69</v>
      </c>
      <c r="J60" s="72">
        <f t="shared" si="1"/>
        <v>69</v>
      </c>
      <c r="K60" s="11">
        <f t="shared" si="34"/>
        <v>25</v>
      </c>
      <c r="L60" s="323">
        <v>44</v>
      </c>
      <c r="M60" s="15"/>
      <c r="N60" s="15"/>
      <c r="O60" s="11">
        <f t="shared" si="41"/>
        <v>0</v>
      </c>
      <c r="P60" s="11">
        <f t="shared" si="45"/>
        <v>0</v>
      </c>
      <c r="Q60" s="11">
        <f t="shared" si="42"/>
        <v>0</v>
      </c>
      <c r="R60" s="198"/>
      <c r="S60" s="264"/>
      <c r="T60" s="264"/>
      <c r="U60" s="246"/>
      <c r="V60" s="16"/>
      <c r="W60" s="15"/>
      <c r="X60" s="33"/>
      <c r="Y60" s="226"/>
      <c r="Z60" s="140"/>
      <c r="AA60" s="16"/>
      <c r="AB60" s="280"/>
      <c r="AC60" s="187"/>
      <c r="AD60" s="152"/>
      <c r="AE60" s="141">
        <v>69</v>
      </c>
      <c r="AF60" s="16"/>
      <c r="AG60" s="15"/>
      <c r="AH60" s="187"/>
      <c r="AI60" s="226"/>
      <c r="AJ60" s="140"/>
      <c r="AK60" s="16"/>
      <c r="AL60" s="280"/>
      <c r="AM60" s="187"/>
      <c r="AN60" s="152"/>
      <c r="AO60" s="249"/>
      <c r="AP60" s="16"/>
      <c r="AQ60" s="15"/>
      <c r="AR60" s="33"/>
      <c r="AS60" s="226"/>
      <c r="AT60" s="140"/>
      <c r="AU60" s="16"/>
      <c r="AV60" s="15"/>
      <c r="AW60" s="33"/>
      <c r="AX60" s="152"/>
      <c r="AY60" s="280"/>
      <c r="AZ60" s="16"/>
      <c r="BA60" s="15"/>
      <c r="BB60" s="33"/>
      <c r="BC60" s="226"/>
      <c r="BD60" s="140"/>
      <c r="BE60" s="16"/>
      <c r="BF60" s="15"/>
      <c r="BG60" s="33"/>
      <c r="BH60" s="152"/>
      <c r="BI60" s="48"/>
      <c r="BQ60" s="420"/>
    </row>
    <row r="61" spans="1:69" x14ac:dyDescent="0.25">
      <c r="A61" s="1" t="s">
        <v>78</v>
      </c>
      <c r="B61" s="120" t="s">
        <v>213</v>
      </c>
      <c r="C61" s="3" t="s">
        <v>49</v>
      </c>
      <c r="D61" s="374"/>
      <c r="E61" s="20">
        <f t="shared" si="43"/>
        <v>97</v>
      </c>
      <c r="F61" s="15">
        <f t="shared" si="44"/>
        <v>97</v>
      </c>
      <c r="G61" s="32">
        <v>48</v>
      </c>
      <c r="H61" s="11">
        <f t="shared" si="32"/>
        <v>0</v>
      </c>
      <c r="I61" s="11">
        <f t="shared" si="33"/>
        <v>97</v>
      </c>
      <c r="J61" s="72">
        <f t="shared" si="1"/>
        <v>97</v>
      </c>
      <c r="K61" s="11">
        <f t="shared" si="34"/>
        <v>49</v>
      </c>
      <c r="L61" s="323">
        <v>48</v>
      </c>
      <c r="M61" s="15"/>
      <c r="N61" s="15"/>
      <c r="O61" s="11">
        <f t="shared" si="41"/>
        <v>0</v>
      </c>
      <c r="P61" s="11">
        <f t="shared" si="45"/>
        <v>0</v>
      </c>
      <c r="Q61" s="11">
        <f t="shared" si="42"/>
        <v>0</v>
      </c>
      <c r="R61" s="198"/>
      <c r="S61" s="264"/>
      <c r="T61" s="264"/>
      <c r="U61" s="246"/>
      <c r="V61" s="16"/>
      <c r="W61" s="15"/>
      <c r="X61" s="33"/>
      <c r="Y61" s="226"/>
      <c r="Z61" s="140"/>
      <c r="AA61" s="16"/>
      <c r="AB61" s="280"/>
      <c r="AC61" s="187"/>
      <c r="AD61" s="152"/>
      <c r="AE61" s="140"/>
      <c r="AF61" s="16"/>
      <c r="AG61" s="15"/>
      <c r="AH61" s="187"/>
      <c r="AI61" s="226"/>
      <c r="AJ61" s="141">
        <v>97</v>
      </c>
      <c r="AK61" s="16"/>
      <c r="AL61" s="280"/>
      <c r="AM61" s="187"/>
      <c r="AN61" s="152"/>
      <c r="AO61" s="249"/>
      <c r="AP61" s="16"/>
      <c r="AQ61" s="15"/>
      <c r="AR61" s="33"/>
      <c r="AS61" s="226"/>
      <c r="AT61" s="139"/>
      <c r="AU61" s="16"/>
      <c r="AV61" s="15"/>
      <c r="AW61" s="33"/>
      <c r="AX61" s="152"/>
      <c r="AY61" s="280"/>
      <c r="AZ61" s="16"/>
      <c r="BA61" s="15"/>
      <c r="BB61" s="33"/>
      <c r="BC61" s="226"/>
      <c r="BD61" s="140"/>
      <c r="BE61" s="16"/>
      <c r="BF61" s="15"/>
      <c r="BG61" s="33"/>
      <c r="BH61" s="152"/>
      <c r="BI61" s="48"/>
      <c r="BQ61" s="420"/>
    </row>
    <row r="62" spans="1:69" s="122" customFormat="1" x14ac:dyDescent="0.25">
      <c r="A62" s="164" t="s">
        <v>27</v>
      </c>
      <c r="B62" s="165" t="s">
        <v>147</v>
      </c>
      <c r="C62" s="3"/>
      <c r="D62" s="19"/>
      <c r="E62" s="19"/>
      <c r="F62" s="15"/>
      <c r="G62" s="32"/>
      <c r="H62" s="11">
        <f t="shared" si="32"/>
        <v>0</v>
      </c>
      <c r="I62" s="11">
        <f t="shared" si="33"/>
        <v>0</v>
      </c>
      <c r="J62" s="72">
        <f t="shared" si="1"/>
        <v>0</v>
      </c>
      <c r="K62" s="11">
        <f t="shared" si="34"/>
        <v>0</v>
      </c>
      <c r="L62" s="183"/>
      <c r="M62" s="15"/>
      <c r="N62" s="15"/>
      <c r="O62" s="323">
        <f>SUM(O53:O61)</f>
        <v>16</v>
      </c>
      <c r="P62" s="323">
        <f>SUM(P53:P61)</f>
        <v>26</v>
      </c>
      <c r="Q62" s="323">
        <f>SUM(Q53:Q61)</f>
        <v>24</v>
      </c>
      <c r="R62" s="198"/>
      <c r="S62" s="264"/>
      <c r="T62" s="264"/>
      <c r="U62" s="249"/>
      <c r="V62" s="16"/>
      <c r="W62" s="15"/>
      <c r="X62" s="33"/>
      <c r="Y62" s="226"/>
      <c r="Z62" s="140"/>
      <c r="AA62" s="16"/>
      <c r="AB62" s="280"/>
      <c r="AC62" s="187"/>
      <c r="AD62" s="152"/>
      <c r="AE62" s="140"/>
      <c r="AF62" s="16"/>
      <c r="AG62" s="15"/>
      <c r="AH62" s="187"/>
      <c r="AI62" s="226"/>
      <c r="AJ62" s="140"/>
      <c r="AK62" s="16"/>
      <c r="AL62" s="280"/>
      <c r="AM62" s="187"/>
      <c r="AN62" s="152"/>
      <c r="AO62" s="249"/>
      <c r="AP62" s="16"/>
      <c r="AQ62" s="15"/>
      <c r="AR62" s="33"/>
      <c r="AS62" s="226"/>
      <c r="AT62" s="139"/>
      <c r="AU62" s="16"/>
      <c r="AV62" s="15"/>
      <c r="AW62" s="33"/>
      <c r="AX62" s="152"/>
      <c r="AY62" s="280"/>
      <c r="AZ62" s="16"/>
      <c r="BA62" s="15"/>
      <c r="BB62" s="33"/>
      <c r="BC62" s="226"/>
      <c r="BD62" s="140"/>
      <c r="BE62" s="16"/>
      <c r="BF62" s="15"/>
      <c r="BG62" s="33"/>
      <c r="BH62" s="315"/>
      <c r="BI62" s="48"/>
      <c r="BQ62" s="420"/>
    </row>
    <row r="63" spans="1:69" ht="25.5" customHeight="1" x14ac:dyDescent="0.25">
      <c r="A63" s="12" t="s">
        <v>80</v>
      </c>
      <c r="B63" s="12" t="s">
        <v>81</v>
      </c>
      <c r="C63" s="383" t="s">
        <v>246</v>
      </c>
      <c r="D63" s="78">
        <f t="shared" ref="D63" si="46">D64+D76+D86+D94+D101</f>
        <v>1924</v>
      </c>
      <c r="E63" s="78">
        <f>E64+E76+E86+E94+E101+E110</f>
        <v>665</v>
      </c>
      <c r="F63" s="78">
        <f>(F64+F76+F86+F94+F101)+(F72+F73+F82+F83+F90+F91+F97+F98+F106+F107+F110)</f>
        <v>2589</v>
      </c>
      <c r="G63" s="78">
        <f>(G64+G76+G86+G94+G101)+(G72+G73+G82+G83+G90+G91+G97+G98+G106+G107+G110)</f>
        <v>2401</v>
      </c>
      <c r="H63" s="78">
        <f>H64+H76+H86+H94+H101+H110</f>
        <v>12</v>
      </c>
      <c r="I63" s="78">
        <f>I64+I76+I86+I94+I101+I110</f>
        <v>1473</v>
      </c>
      <c r="J63" s="72">
        <f t="shared" si="1"/>
        <v>1473</v>
      </c>
      <c r="K63" s="78">
        <f t="shared" ref="K63:BH63" si="47">K64+K76+K86+K94+K101+K110</f>
        <v>747</v>
      </c>
      <c r="L63" s="78">
        <f t="shared" si="47"/>
        <v>672</v>
      </c>
      <c r="M63" s="78">
        <f t="shared" si="47"/>
        <v>54</v>
      </c>
      <c r="N63" s="78">
        <f t="shared" si="47"/>
        <v>1044</v>
      </c>
      <c r="O63" s="78">
        <f t="shared" si="47"/>
        <v>30</v>
      </c>
      <c r="P63" s="78">
        <f t="shared" si="47"/>
        <v>12</v>
      </c>
      <c r="Q63" s="78">
        <f t="shared" si="47"/>
        <v>30</v>
      </c>
      <c r="R63" s="143">
        <f t="shared" si="47"/>
        <v>0</v>
      </c>
      <c r="S63" s="396"/>
      <c r="T63" s="154">
        <f t="shared" si="47"/>
        <v>0</v>
      </c>
      <c r="U63" s="143">
        <f t="shared" si="47"/>
        <v>0</v>
      </c>
      <c r="V63" s="78">
        <f t="shared" si="47"/>
        <v>0</v>
      </c>
      <c r="W63" s="78">
        <f t="shared" si="47"/>
        <v>0</v>
      </c>
      <c r="X63" s="78">
        <f t="shared" si="47"/>
        <v>0</v>
      </c>
      <c r="Y63" s="228">
        <f t="shared" si="47"/>
        <v>0</v>
      </c>
      <c r="Z63" s="143">
        <f t="shared" si="47"/>
        <v>0</v>
      </c>
      <c r="AA63" s="78">
        <f t="shared" si="47"/>
        <v>0</v>
      </c>
      <c r="AB63" s="78">
        <f t="shared" si="47"/>
        <v>0</v>
      </c>
      <c r="AC63" s="78">
        <f t="shared" si="47"/>
        <v>0</v>
      </c>
      <c r="AD63" s="154">
        <f t="shared" si="47"/>
        <v>0</v>
      </c>
      <c r="AE63" s="143">
        <f t="shared" si="47"/>
        <v>80</v>
      </c>
      <c r="AF63" s="78">
        <f t="shared" si="47"/>
        <v>0</v>
      </c>
      <c r="AG63" s="78">
        <f t="shared" si="47"/>
        <v>0</v>
      </c>
      <c r="AH63" s="78">
        <f t="shared" si="47"/>
        <v>0</v>
      </c>
      <c r="AI63" s="228">
        <f t="shared" si="47"/>
        <v>0</v>
      </c>
      <c r="AJ63" s="143">
        <f t="shared" si="47"/>
        <v>207</v>
      </c>
      <c r="AK63" s="78">
        <f t="shared" si="47"/>
        <v>0</v>
      </c>
      <c r="AL63" s="78">
        <f t="shared" si="47"/>
        <v>0</v>
      </c>
      <c r="AM63" s="78">
        <f t="shared" si="47"/>
        <v>0</v>
      </c>
      <c r="AN63" s="154">
        <f t="shared" si="47"/>
        <v>0</v>
      </c>
      <c r="AO63" s="143">
        <f t="shared" si="47"/>
        <v>282</v>
      </c>
      <c r="AP63" s="78">
        <f t="shared" si="47"/>
        <v>0</v>
      </c>
      <c r="AQ63" s="78">
        <f t="shared" si="47"/>
        <v>36</v>
      </c>
      <c r="AR63" s="78">
        <f t="shared" si="47"/>
        <v>0</v>
      </c>
      <c r="AS63" s="228">
        <f t="shared" si="47"/>
        <v>0</v>
      </c>
      <c r="AT63" s="143">
        <f t="shared" si="47"/>
        <v>416</v>
      </c>
      <c r="AU63" s="78">
        <f t="shared" si="47"/>
        <v>12</v>
      </c>
      <c r="AV63" s="78">
        <f t="shared" si="47"/>
        <v>396</v>
      </c>
      <c r="AW63" s="78">
        <f t="shared" si="47"/>
        <v>12</v>
      </c>
      <c r="AX63" s="154">
        <f t="shared" si="47"/>
        <v>12</v>
      </c>
      <c r="AY63" s="143">
        <f t="shared" si="47"/>
        <v>200</v>
      </c>
      <c r="AZ63" s="78">
        <f t="shared" si="47"/>
        <v>0</v>
      </c>
      <c r="BA63" s="78">
        <f t="shared" si="47"/>
        <v>324</v>
      </c>
      <c r="BB63" s="78">
        <f t="shared" si="47"/>
        <v>0</v>
      </c>
      <c r="BC63" s="228">
        <f t="shared" si="47"/>
        <v>0</v>
      </c>
      <c r="BD63" s="143">
        <f t="shared" si="47"/>
        <v>288</v>
      </c>
      <c r="BE63" s="78">
        <f t="shared" si="47"/>
        <v>0</v>
      </c>
      <c r="BF63" s="78">
        <f t="shared" si="47"/>
        <v>288</v>
      </c>
      <c r="BG63" s="78">
        <f t="shared" si="47"/>
        <v>18</v>
      </c>
      <c r="BH63" s="154">
        <f t="shared" si="47"/>
        <v>18</v>
      </c>
      <c r="BI63" s="176"/>
      <c r="BJ63" s="122"/>
      <c r="BK63" s="122"/>
      <c r="BQ63" s="420"/>
    </row>
    <row r="64" spans="1:69" ht="39" x14ac:dyDescent="0.25">
      <c r="A64" s="22" t="s">
        <v>82</v>
      </c>
      <c r="B64" s="23" t="s">
        <v>214</v>
      </c>
      <c r="C64" s="390" t="s">
        <v>236</v>
      </c>
      <c r="D64" s="80">
        <f>SUM(D65:D75)</f>
        <v>508</v>
      </c>
      <c r="E64" s="80">
        <f>SUM(E65:E75)</f>
        <v>69</v>
      </c>
      <c r="F64" s="80">
        <f>SUM(F65:F71)+F74+F75</f>
        <v>325</v>
      </c>
      <c r="G64" s="80">
        <f>SUM(G65:G71)+G74+G75</f>
        <v>313</v>
      </c>
      <c r="H64" s="80">
        <f>H65+H66+H67+H68</f>
        <v>0</v>
      </c>
      <c r="I64" s="80">
        <f>I65+I66+I67+I68</f>
        <v>313</v>
      </c>
      <c r="J64" s="72">
        <f t="shared" si="1"/>
        <v>313</v>
      </c>
      <c r="K64" s="80">
        <f t="shared" ref="K64" si="48">SUM(K65:K75)</f>
        <v>109</v>
      </c>
      <c r="L64" s="80">
        <f t="shared" ref="L64:BH64" si="49">SUM(L65:L75)</f>
        <v>174</v>
      </c>
      <c r="M64" s="80">
        <f t="shared" si="49"/>
        <v>30</v>
      </c>
      <c r="N64" s="80">
        <f t="shared" si="49"/>
        <v>252</v>
      </c>
      <c r="O64" s="80">
        <f>SUM(O74:O75)</f>
        <v>6</v>
      </c>
      <c r="P64" s="80">
        <f>SUM(P74:P75)</f>
        <v>0</v>
      </c>
      <c r="Q64" s="80">
        <f>SUM(Q74:Q75)</f>
        <v>6</v>
      </c>
      <c r="R64" s="168"/>
      <c r="S64" s="265"/>
      <c r="T64" s="265"/>
      <c r="U64" s="250">
        <f t="shared" si="49"/>
        <v>0</v>
      </c>
      <c r="V64" s="80">
        <f t="shared" si="49"/>
        <v>0</v>
      </c>
      <c r="W64" s="80">
        <f t="shared" si="49"/>
        <v>0</v>
      </c>
      <c r="X64" s="80">
        <f t="shared" si="49"/>
        <v>0</v>
      </c>
      <c r="Y64" s="229">
        <f t="shared" si="49"/>
        <v>0</v>
      </c>
      <c r="Z64" s="144">
        <f t="shared" si="49"/>
        <v>0</v>
      </c>
      <c r="AA64" s="80">
        <f t="shared" si="49"/>
        <v>0</v>
      </c>
      <c r="AB64" s="80">
        <f t="shared" si="49"/>
        <v>0</v>
      </c>
      <c r="AC64" s="80">
        <f t="shared" si="49"/>
        <v>0</v>
      </c>
      <c r="AD64" s="155">
        <f t="shared" si="49"/>
        <v>0</v>
      </c>
      <c r="AE64" s="144">
        <f t="shared" si="49"/>
        <v>0</v>
      </c>
      <c r="AF64" s="80">
        <f t="shared" si="49"/>
        <v>0</v>
      </c>
      <c r="AG64" s="80">
        <f t="shared" si="49"/>
        <v>0</v>
      </c>
      <c r="AH64" s="221">
        <f t="shared" si="49"/>
        <v>0</v>
      </c>
      <c r="AI64" s="229">
        <f t="shared" si="49"/>
        <v>0</v>
      </c>
      <c r="AJ64" s="144">
        <f t="shared" si="49"/>
        <v>0</v>
      </c>
      <c r="AK64" s="80">
        <f t="shared" si="49"/>
        <v>0</v>
      </c>
      <c r="AL64" s="80">
        <f t="shared" si="49"/>
        <v>0</v>
      </c>
      <c r="AM64" s="80">
        <f t="shared" si="49"/>
        <v>0</v>
      </c>
      <c r="AN64" s="155">
        <f t="shared" si="49"/>
        <v>0</v>
      </c>
      <c r="AO64" s="250">
        <f t="shared" si="49"/>
        <v>42</v>
      </c>
      <c r="AP64" s="80">
        <f t="shared" si="49"/>
        <v>0</v>
      </c>
      <c r="AQ64" s="80">
        <f t="shared" si="49"/>
        <v>0</v>
      </c>
      <c r="AR64" s="80">
        <f t="shared" si="49"/>
        <v>0</v>
      </c>
      <c r="AS64" s="229">
        <f t="shared" si="49"/>
        <v>0</v>
      </c>
      <c r="AT64" s="144">
        <f t="shared" si="49"/>
        <v>117</v>
      </c>
      <c r="AU64" s="80">
        <f t="shared" si="49"/>
        <v>0</v>
      </c>
      <c r="AV64" s="80">
        <f t="shared" si="49"/>
        <v>108</v>
      </c>
      <c r="AW64" s="80">
        <f t="shared" si="49"/>
        <v>0</v>
      </c>
      <c r="AX64" s="155">
        <f t="shared" si="49"/>
        <v>0</v>
      </c>
      <c r="AY64" s="221">
        <f t="shared" si="49"/>
        <v>64</v>
      </c>
      <c r="AZ64" s="80">
        <f t="shared" si="49"/>
        <v>0</v>
      </c>
      <c r="BA64" s="80">
        <f t="shared" si="49"/>
        <v>72</v>
      </c>
      <c r="BB64" s="80">
        <f t="shared" si="49"/>
        <v>0</v>
      </c>
      <c r="BC64" s="229">
        <f t="shared" si="49"/>
        <v>0</v>
      </c>
      <c r="BD64" s="144">
        <f t="shared" si="49"/>
        <v>90</v>
      </c>
      <c r="BE64" s="80">
        <f t="shared" si="49"/>
        <v>0</v>
      </c>
      <c r="BF64" s="80">
        <f t="shared" si="49"/>
        <v>72</v>
      </c>
      <c r="BG64" s="80">
        <f t="shared" si="49"/>
        <v>6</v>
      </c>
      <c r="BH64" s="318">
        <f t="shared" si="49"/>
        <v>6</v>
      </c>
      <c r="BI64" s="48"/>
      <c r="BQ64" s="420"/>
    </row>
    <row r="65" spans="1:69" ht="39" x14ac:dyDescent="0.25">
      <c r="A65" s="1" t="s">
        <v>83</v>
      </c>
      <c r="B65" s="1" t="s">
        <v>215</v>
      </c>
      <c r="C65" s="3" t="s">
        <v>106</v>
      </c>
      <c r="D65" s="374">
        <v>128</v>
      </c>
      <c r="E65" s="20">
        <f>F65-D65</f>
        <v>31</v>
      </c>
      <c r="F65" s="11">
        <f>H65+I65+N65+O65+Q65</f>
        <v>159</v>
      </c>
      <c r="G65" s="32">
        <v>159</v>
      </c>
      <c r="H65" s="11">
        <f t="shared" si="32"/>
        <v>0</v>
      </c>
      <c r="I65" s="11">
        <f t="shared" si="33"/>
        <v>159</v>
      </c>
      <c r="J65" s="72">
        <f t="shared" si="1"/>
        <v>159</v>
      </c>
      <c r="K65" s="11">
        <f t="shared" si="34"/>
        <v>39</v>
      </c>
      <c r="L65" s="183">
        <v>90</v>
      </c>
      <c r="M65" s="15">
        <v>30</v>
      </c>
      <c r="N65" s="11"/>
      <c r="O65" s="11">
        <f t="shared" ref="O65:O71" si="50">X65+AC65+AH65+AM65+AR65+AW65+BB65+BG65</f>
        <v>0</v>
      </c>
      <c r="P65" s="11">
        <v>0</v>
      </c>
      <c r="Q65" s="11">
        <f>Y65+AD65+AI65+AN65+AS65+AX65+BC65+BH65</f>
        <v>0</v>
      </c>
      <c r="R65" s="198"/>
      <c r="S65" s="264"/>
      <c r="T65" s="264"/>
      <c r="U65" s="246"/>
      <c r="V65" s="16"/>
      <c r="W65" s="15"/>
      <c r="X65" s="33"/>
      <c r="Y65" s="226"/>
      <c r="Z65" s="139"/>
      <c r="AA65" s="16"/>
      <c r="AB65" s="280"/>
      <c r="AC65" s="187"/>
      <c r="AD65" s="152"/>
      <c r="AE65" s="140"/>
      <c r="AF65" s="16"/>
      <c r="AG65" s="15"/>
      <c r="AH65" s="187"/>
      <c r="AI65" s="226"/>
      <c r="AJ65" s="140"/>
      <c r="AK65" s="16"/>
      <c r="AL65" s="280"/>
      <c r="AM65" s="187"/>
      <c r="AN65" s="152"/>
      <c r="AO65" s="246">
        <v>42</v>
      </c>
      <c r="AP65" s="16"/>
      <c r="AQ65" s="15"/>
      <c r="AR65" s="33"/>
      <c r="AS65" s="226"/>
      <c r="AT65" s="141">
        <v>117</v>
      </c>
      <c r="AU65" s="16"/>
      <c r="AV65" s="15"/>
      <c r="AW65" s="33"/>
      <c r="AX65" s="152"/>
      <c r="AY65" s="280"/>
      <c r="AZ65" s="16"/>
      <c r="BA65" s="15"/>
      <c r="BB65" s="33"/>
      <c r="BC65" s="226"/>
      <c r="BD65" s="140"/>
      <c r="BE65" s="16"/>
      <c r="BF65" s="15"/>
      <c r="BG65" s="33"/>
      <c r="BH65" s="315"/>
      <c r="BI65" s="48"/>
      <c r="BQ65" s="420"/>
    </row>
    <row r="66" spans="1:69" ht="26.25" x14ac:dyDescent="0.25">
      <c r="A66" s="2" t="s">
        <v>84</v>
      </c>
      <c r="B66" s="1" t="s">
        <v>216</v>
      </c>
      <c r="C66" s="3" t="s">
        <v>234</v>
      </c>
      <c r="D66" s="374">
        <v>128</v>
      </c>
      <c r="E66" s="20">
        <f t="shared" ref="E66:E75" si="51">F66-D66</f>
        <v>26</v>
      </c>
      <c r="F66" s="11">
        <f t="shared" ref="F66:F109" si="52">H66+I66+N66+O66+Q66</f>
        <v>154</v>
      </c>
      <c r="G66" s="32">
        <v>154</v>
      </c>
      <c r="H66" s="11">
        <f t="shared" si="32"/>
        <v>0</v>
      </c>
      <c r="I66" s="11">
        <f t="shared" si="33"/>
        <v>154</v>
      </c>
      <c r="J66" s="72">
        <f t="shared" si="1"/>
        <v>154</v>
      </c>
      <c r="K66" s="11">
        <f t="shared" si="34"/>
        <v>70</v>
      </c>
      <c r="L66" s="183">
        <v>84</v>
      </c>
      <c r="M66" s="15"/>
      <c r="N66" s="11"/>
      <c r="O66" s="11">
        <f t="shared" si="50"/>
        <v>0</v>
      </c>
      <c r="P66" s="11">
        <v>0</v>
      </c>
      <c r="Q66" s="11">
        <f t="shared" ref="Q66:Q71" si="53">Y66+AD66+AI66+AN66+AS66+AX66+BC66+BH66</f>
        <v>0</v>
      </c>
      <c r="R66" s="198"/>
      <c r="S66" s="264"/>
      <c r="T66" s="264"/>
      <c r="U66" s="246"/>
      <c r="V66" s="16"/>
      <c r="W66" s="15"/>
      <c r="X66" s="33"/>
      <c r="Y66" s="226"/>
      <c r="Z66" s="139"/>
      <c r="AA66" s="16"/>
      <c r="AB66" s="280"/>
      <c r="AC66" s="187"/>
      <c r="AD66" s="152"/>
      <c r="AE66" s="140"/>
      <c r="AF66" s="16"/>
      <c r="AG66" s="15"/>
      <c r="AH66" s="187"/>
      <c r="AI66" s="226"/>
      <c r="AJ66" s="140"/>
      <c r="AK66" s="16"/>
      <c r="AL66" s="280"/>
      <c r="AM66" s="187"/>
      <c r="AN66" s="152"/>
      <c r="AO66" s="246"/>
      <c r="AP66" s="16"/>
      <c r="AQ66" s="15"/>
      <c r="AR66" s="33"/>
      <c r="AS66" s="226"/>
      <c r="AT66" s="139"/>
      <c r="AU66" s="16"/>
      <c r="AV66" s="15"/>
      <c r="AW66" s="33"/>
      <c r="AX66" s="152"/>
      <c r="AY66" s="280">
        <v>64</v>
      </c>
      <c r="AZ66" s="16"/>
      <c r="BA66" s="15"/>
      <c r="BB66" s="33"/>
      <c r="BC66" s="226"/>
      <c r="BD66" s="141">
        <v>90</v>
      </c>
      <c r="BE66" s="16"/>
      <c r="BF66" s="15"/>
      <c r="BG66" s="33"/>
      <c r="BH66" s="315"/>
      <c r="BI66" s="48"/>
      <c r="BQ66" s="420"/>
    </row>
    <row r="67" spans="1:69" hidden="1" x14ac:dyDescent="0.25">
      <c r="A67" s="121" t="s">
        <v>85</v>
      </c>
      <c r="B67" s="41"/>
      <c r="C67" s="4"/>
      <c r="D67" s="19"/>
      <c r="E67" s="20">
        <f t="shared" si="51"/>
        <v>0</v>
      </c>
      <c r="F67" s="11">
        <f t="shared" si="52"/>
        <v>0</v>
      </c>
      <c r="G67" s="32"/>
      <c r="H67" s="11">
        <f t="shared" si="32"/>
        <v>0</v>
      </c>
      <c r="I67" s="11">
        <f t="shared" si="33"/>
        <v>0</v>
      </c>
      <c r="J67" s="72">
        <f t="shared" si="1"/>
        <v>0</v>
      </c>
      <c r="K67" s="11">
        <f t="shared" si="34"/>
        <v>0</v>
      </c>
      <c r="L67" s="15"/>
      <c r="M67" s="15"/>
      <c r="N67" s="11"/>
      <c r="O67" s="11">
        <f t="shared" si="50"/>
        <v>0</v>
      </c>
      <c r="P67" s="11">
        <v>0</v>
      </c>
      <c r="Q67" s="11">
        <f t="shared" si="53"/>
        <v>0</v>
      </c>
      <c r="R67" s="198"/>
      <c r="S67" s="264"/>
      <c r="T67" s="264"/>
      <c r="U67" s="246"/>
      <c r="V67" s="16"/>
      <c r="W67" s="15"/>
      <c r="X67" s="33"/>
      <c r="Y67" s="226"/>
      <c r="Z67" s="139"/>
      <c r="AA67" s="16"/>
      <c r="AB67" s="280"/>
      <c r="AC67" s="187"/>
      <c r="AD67" s="152"/>
      <c r="AE67" s="140"/>
      <c r="AF67" s="16"/>
      <c r="AG67" s="15"/>
      <c r="AH67" s="187"/>
      <c r="AI67" s="226"/>
      <c r="AJ67" s="140"/>
      <c r="AK67" s="16"/>
      <c r="AL67" s="280"/>
      <c r="AM67" s="187"/>
      <c r="AN67" s="152"/>
      <c r="AO67" s="249"/>
      <c r="AP67" s="16"/>
      <c r="AQ67" s="15"/>
      <c r="AR67" s="33"/>
      <c r="AS67" s="226"/>
      <c r="AT67" s="139"/>
      <c r="AU67" s="16"/>
      <c r="AV67" s="15"/>
      <c r="AW67" s="33"/>
      <c r="AX67" s="152"/>
      <c r="AY67" s="280"/>
      <c r="AZ67" s="16"/>
      <c r="BA67" s="15"/>
      <c r="BB67" s="33"/>
      <c r="BC67" s="226"/>
      <c r="BD67" s="140"/>
      <c r="BE67" s="16"/>
      <c r="BF67" s="15"/>
      <c r="BG67" s="33"/>
      <c r="BH67" s="315"/>
      <c r="BI67" s="48"/>
      <c r="BQ67" s="420"/>
    </row>
    <row r="68" spans="1:69" hidden="1" x14ac:dyDescent="0.25">
      <c r="A68" s="121" t="s">
        <v>86</v>
      </c>
      <c r="B68" s="41"/>
      <c r="C68" s="25"/>
      <c r="D68" s="19"/>
      <c r="E68" s="20">
        <f t="shared" si="51"/>
        <v>0</v>
      </c>
      <c r="F68" s="11">
        <f t="shared" si="52"/>
        <v>0</v>
      </c>
      <c r="G68" s="32"/>
      <c r="H68" s="11">
        <f t="shared" si="32"/>
        <v>0</v>
      </c>
      <c r="I68" s="11">
        <f t="shared" si="33"/>
        <v>0</v>
      </c>
      <c r="J68" s="72">
        <f t="shared" si="1"/>
        <v>0</v>
      </c>
      <c r="K68" s="11">
        <f t="shared" si="34"/>
        <v>0</v>
      </c>
      <c r="L68" s="15"/>
      <c r="M68" s="15"/>
      <c r="N68" s="11"/>
      <c r="O68" s="11">
        <f t="shared" si="50"/>
        <v>0</v>
      </c>
      <c r="P68" s="11">
        <v>0</v>
      </c>
      <c r="Q68" s="11">
        <f t="shared" si="53"/>
        <v>0</v>
      </c>
      <c r="R68" s="198"/>
      <c r="S68" s="264"/>
      <c r="T68" s="264"/>
      <c r="U68" s="246"/>
      <c r="V68" s="16"/>
      <c r="W68" s="15"/>
      <c r="X68" s="33"/>
      <c r="Y68" s="226"/>
      <c r="Z68" s="139"/>
      <c r="AA68" s="16"/>
      <c r="AB68" s="280"/>
      <c r="AC68" s="187"/>
      <c r="AD68" s="152"/>
      <c r="AE68" s="140"/>
      <c r="AF68" s="16"/>
      <c r="AG68" s="15"/>
      <c r="AH68" s="187"/>
      <c r="AI68" s="226"/>
      <c r="AJ68" s="140"/>
      <c r="AK68" s="16"/>
      <c r="AL68" s="280"/>
      <c r="AM68" s="187"/>
      <c r="AN68" s="152"/>
      <c r="AO68" s="249"/>
      <c r="AP68" s="16"/>
      <c r="AQ68" s="15"/>
      <c r="AR68" s="33"/>
      <c r="AS68" s="226"/>
      <c r="AT68" s="139"/>
      <c r="AU68" s="16"/>
      <c r="AV68" s="15"/>
      <c r="AW68" s="33"/>
      <c r="AX68" s="152"/>
      <c r="AY68" s="280"/>
      <c r="AZ68" s="16"/>
      <c r="BA68" s="15"/>
      <c r="BB68" s="33"/>
      <c r="BC68" s="226"/>
      <c r="BD68" s="140"/>
      <c r="BE68" s="16"/>
      <c r="BF68" s="15"/>
      <c r="BG68" s="33"/>
      <c r="BH68" s="315"/>
      <c r="BI68" s="48"/>
      <c r="BQ68" s="420"/>
    </row>
    <row r="69" spans="1:69" hidden="1" x14ac:dyDescent="0.25">
      <c r="A69" s="121" t="s">
        <v>87</v>
      </c>
      <c r="B69" s="41"/>
      <c r="C69" s="24"/>
      <c r="D69" s="19"/>
      <c r="E69" s="20">
        <f t="shared" si="51"/>
        <v>0</v>
      </c>
      <c r="F69" s="11">
        <f t="shared" si="52"/>
        <v>0</v>
      </c>
      <c r="G69" s="32"/>
      <c r="H69" s="11">
        <f t="shared" si="32"/>
        <v>0</v>
      </c>
      <c r="I69" s="11">
        <f t="shared" si="33"/>
        <v>0</v>
      </c>
      <c r="J69" s="72">
        <f t="shared" si="1"/>
        <v>0</v>
      </c>
      <c r="K69" s="11">
        <f t="shared" si="34"/>
        <v>0</v>
      </c>
      <c r="L69" s="15"/>
      <c r="M69" s="15"/>
      <c r="N69" s="11"/>
      <c r="O69" s="11">
        <f t="shared" si="50"/>
        <v>0</v>
      </c>
      <c r="P69" s="11">
        <v>0</v>
      </c>
      <c r="Q69" s="11">
        <f t="shared" si="53"/>
        <v>0</v>
      </c>
      <c r="R69" s="198"/>
      <c r="S69" s="264"/>
      <c r="T69" s="264"/>
      <c r="U69" s="246"/>
      <c r="V69" s="16"/>
      <c r="W69" s="15"/>
      <c r="X69" s="33"/>
      <c r="Y69" s="226"/>
      <c r="Z69" s="139"/>
      <c r="AA69" s="16"/>
      <c r="AB69" s="280"/>
      <c r="AC69" s="187"/>
      <c r="AD69" s="152"/>
      <c r="AE69" s="140"/>
      <c r="AF69" s="16"/>
      <c r="AG69" s="15"/>
      <c r="AH69" s="187"/>
      <c r="AI69" s="226"/>
      <c r="AJ69" s="140"/>
      <c r="AK69" s="16"/>
      <c r="AL69" s="280"/>
      <c r="AM69" s="187"/>
      <c r="AN69" s="152"/>
      <c r="AO69" s="249"/>
      <c r="AP69" s="16"/>
      <c r="AQ69" s="15"/>
      <c r="AR69" s="33"/>
      <c r="AS69" s="226"/>
      <c r="AT69" s="139"/>
      <c r="AU69" s="16"/>
      <c r="AV69" s="15"/>
      <c r="AW69" s="33"/>
      <c r="AX69" s="152"/>
      <c r="AY69" s="280"/>
      <c r="AZ69" s="16"/>
      <c r="BA69" s="15"/>
      <c r="BB69" s="33"/>
      <c r="BC69" s="226"/>
      <c r="BD69" s="140"/>
      <c r="BE69" s="16"/>
      <c r="BF69" s="15"/>
      <c r="BG69" s="33"/>
      <c r="BH69" s="315"/>
      <c r="BI69" s="48"/>
      <c r="BQ69" s="420"/>
    </row>
    <row r="70" spans="1:69" hidden="1" x14ac:dyDescent="0.25">
      <c r="A70" s="121" t="s">
        <v>88</v>
      </c>
      <c r="B70" s="41"/>
      <c r="C70" s="25"/>
      <c r="D70" s="19"/>
      <c r="E70" s="20">
        <f t="shared" si="51"/>
        <v>0</v>
      </c>
      <c r="F70" s="11">
        <f t="shared" si="52"/>
        <v>0</v>
      </c>
      <c r="G70" s="32"/>
      <c r="H70" s="11">
        <f t="shared" si="32"/>
        <v>0</v>
      </c>
      <c r="I70" s="11">
        <f t="shared" si="33"/>
        <v>0</v>
      </c>
      <c r="J70" s="72">
        <f t="shared" si="1"/>
        <v>0</v>
      </c>
      <c r="K70" s="11">
        <f t="shared" si="34"/>
        <v>0</v>
      </c>
      <c r="L70" s="15"/>
      <c r="M70" s="15"/>
      <c r="N70" s="11"/>
      <c r="O70" s="11">
        <f t="shared" si="50"/>
        <v>0</v>
      </c>
      <c r="P70" s="11">
        <v>0</v>
      </c>
      <c r="Q70" s="11">
        <f t="shared" si="53"/>
        <v>0</v>
      </c>
      <c r="R70" s="198"/>
      <c r="S70" s="264"/>
      <c r="T70" s="264"/>
      <c r="U70" s="246"/>
      <c r="V70" s="16"/>
      <c r="W70" s="15"/>
      <c r="X70" s="33"/>
      <c r="Y70" s="226"/>
      <c r="Z70" s="139"/>
      <c r="AA70" s="16"/>
      <c r="AB70" s="280"/>
      <c r="AC70" s="187"/>
      <c r="AD70" s="152"/>
      <c r="AE70" s="140"/>
      <c r="AF70" s="16"/>
      <c r="AG70" s="15"/>
      <c r="AH70" s="187"/>
      <c r="AI70" s="226"/>
      <c r="AJ70" s="140"/>
      <c r="AK70" s="16"/>
      <c r="AL70" s="280"/>
      <c r="AM70" s="187"/>
      <c r="AN70" s="152"/>
      <c r="AO70" s="249"/>
      <c r="AP70" s="16"/>
      <c r="AQ70" s="15"/>
      <c r="AR70" s="33"/>
      <c r="AS70" s="226"/>
      <c r="AT70" s="139"/>
      <c r="AU70" s="16"/>
      <c r="AV70" s="15"/>
      <c r="AW70" s="33"/>
      <c r="AX70" s="152"/>
      <c r="AY70" s="280"/>
      <c r="AZ70" s="16"/>
      <c r="BA70" s="15"/>
      <c r="BB70" s="33"/>
      <c r="BC70" s="226"/>
      <c r="BD70" s="140"/>
      <c r="BE70" s="16"/>
      <c r="BF70" s="15"/>
      <c r="BG70" s="33"/>
      <c r="BH70" s="315"/>
      <c r="BI70" s="48"/>
      <c r="BQ70" s="420"/>
    </row>
    <row r="71" spans="1:69" hidden="1" x14ac:dyDescent="0.25">
      <c r="A71" s="121" t="s">
        <v>89</v>
      </c>
      <c r="B71" s="41"/>
      <c r="C71" s="25"/>
      <c r="D71" s="19"/>
      <c r="E71" s="20">
        <f t="shared" si="51"/>
        <v>0</v>
      </c>
      <c r="F71" s="11">
        <f t="shared" si="52"/>
        <v>0</v>
      </c>
      <c r="G71" s="32"/>
      <c r="H71" s="11">
        <f t="shared" si="32"/>
        <v>0</v>
      </c>
      <c r="I71" s="11">
        <f t="shared" si="33"/>
        <v>0</v>
      </c>
      <c r="J71" s="72">
        <f t="shared" si="1"/>
        <v>0</v>
      </c>
      <c r="K71" s="11">
        <f t="shared" si="34"/>
        <v>0</v>
      </c>
      <c r="L71" s="15"/>
      <c r="M71" s="15"/>
      <c r="N71" s="11"/>
      <c r="O71" s="11">
        <f t="shared" si="50"/>
        <v>0</v>
      </c>
      <c r="P71" s="11">
        <v>0</v>
      </c>
      <c r="Q71" s="11">
        <f t="shared" si="53"/>
        <v>0</v>
      </c>
      <c r="R71" s="198"/>
      <c r="S71" s="264"/>
      <c r="T71" s="264"/>
      <c r="U71" s="246"/>
      <c r="V71" s="16"/>
      <c r="W71" s="15"/>
      <c r="X71" s="33"/>
      <c r="Y71" s="226"/>
      <c r="Z71" s="139"/>
      <c r="AA71" s="16"/>
      <c r="AB71" s="280"/>
      <c r="AC71" s="187"/>
      <c r="AD71" s="152"/>
      <c r="AE71" s="140"/>
      <c r="AF71" s="16"/>
      <c r="AG71" s="15"/>
      <c r="AH71" s="187"/>
      <c r="AI71" s="226"/>
      <c r="AJ71" s="140"/>
      <c r="AK71" s="16"/>
      <c r="AL71" s="280"/>
      <c r="AM71" s="187"/>
      <c r="AN71" s="152"/>
      <c r="AO71" s="249"/>
      <c r="AP71" s="16"/>
      <c r="AQ71" s="15"/>
      <c r="AR71" s="33"/>
      <c r="AS71" s="226"/>
      <c r="AT71" s="139"/>
      <c r="AU71" s="16"/>
      <c r="AV71" s="15"/>
      <c r="AW71" s="33"/>
      <c r="AX71" s="152"/>
      <c r="AY71" s="280"/>
      <c r="AZ71" s="16"/>
      <c r="BA71" s="15"/>
      <c r="BB71" s="33"/>
      <c r="BC71" s="226"/>
      <c r="BD71" s="140"/>
      <c r="BE71" s="16"/>
      <c r="BF71" s="15"/>
      <c r="BG71" s="33"/>
      <c r="BH71" s="315"/>
      <c r="BI71" s="48"/>
      <c r="BQ71" s="420"/>
    </row>
    <row r="72" spans="1:69" ht="20.100000000000001" customHeight="1" x14ac:dyDescent="0.25">
      <c r="A72" s="2" t="s">
        <v>90</v>
      </c>
      <c r="B72" s="1" t="s">
        <v>91</v>
      </c>
      <c r="C72" s="3" t="s">
        <v>106</v>
      </c>
      <c r="D72" s="374">
        <v>108</v>
      </c>
      <c r="E72" s="20">
        <f t="shared" si="51"/>
        <v>0</v>
      </c>
      <c r="F72" s="11">
        <f t="shared" si="52"/>
        <v>108</v>
      </c>
      <c r="G72" s="32">
        <v>108</v>
      </c>
      <c r="H72" s="11">
        <f t="shared" si="32"/>
        <v>0</v>
      </c>
      <c r="I72" s="11">
        <f t="shared" si="33"/>
        <v>0</v>
      </c>
      <c r="J72" s="72">
        <f t="shared" si="1"/>
        <v>0</v>
      </c>
      <c r="K72" s="11">
        <f t="shared" si="34"/>
        <v>0</v>
      </c>
      <c r="L72" s="15"/>
      <c r="M72" s="15"/>
      <c r="N72" s="11">
        <f>W72+AB72+AG72+AL72+AQ72+AV72+BA72+BF72</f>
        <v>108</v>
      </c>
      <c r="O72" s="11">
        <f>X72+AC72+AH72+AM72+AR72+AW72</f>
        <v>0</v>
      </c>
      <c r="P72" s="11">
        <v>0</v>
      </c>
      <c r="Q72" s="11">
        <f>Y72+AD72+AI72+AN72+AS72+AX72</f>
        <v>0</v>
      </c>
      <c r="R72" s="198"/>
      <c r="S72" s="264"/>
      <c r="T72" s="264"/>
      <c r="U72" s="246"/>
      <c r="V72" s="16"/>
      <c r="W72" s="15"/>
      <c r="X72" s="33"/>
      <c r="Y72" s="226"/>
      <c r="Z72" s="139"/>
      <c r="AA72" s="16"/>
      <c r="AB72" s="280"/>
      <c r="AC72" s="187"/>
      <c r="AD72" s="152"/>
      <c r="AE72" s="140"/>
      <c r="AF72" s="16"/>
      <c r="AG72" s="15"/>
      <c r="AH72" s="187"/>
      <c r="AI72" s="226"/>
      <c r="AJ72" s="140"/>
      <c r="AK72" s="16"/>
      <c r="AL72" s="280"/>
      <c r="AM72" s="187"/>
      <c r="AN72" s="152"/>
      <c r="AO72" s="249"/>
      <c r="AP72" s="16"/>
      <c r="AQ72" s="15"/>
      <c r="AR72" s="33"/>
      <c r="AS72" s="226"/>
      <c r="AT72" s="139"/>
      <c r="AU72" s="16"/>
      <c r="AV72" s="15">
        <v>36</v>
      </c>
      <c r="AW72" s="33"/>
      <c r="AX72" s="152"/>
      <c r="AY72" s="280"/>
      <c r="AZ72" s="16"/>
      <c r="BA72" s="13">
        <v>72</v>
      </c>
      <c r="BB72" s="33"/>
      <c r="BC72" s="226"/>
      <c r="BD72" s="140"/>
      <c r="BE72" s="16"/>
      <c r="BF72" s="15"/>
      <c r="BG72" s="33"/>
      <c r="BH72" s="315"/>
      <c r="BI72" s="48"/>
      <c r="BQ72" s="420"/>
    </row>
    <row r="73" spans="1:69" ht="20.100000000000001" customHeight="1" x14ac:dyDescent="0.25">
      <c r="A73" s="2" t="s">
        <v>92</v>
      </c>
      <c r="B73" s="1" t="s">
        <v>134</v>
      </c>
      <c r="C73" s="3" t="s">
        <v>273</v>
      </c>
      <c r="D73" s="374">
        <v>144</v>
      </c>
      <c r="E73" s="20">
        <f t="shared" si="51"/>
        <v>0</v>
      </c>
      <c r="F73" s="11">
        <f t="shared" si="52"/>
        <v>144</v>
      </c>
      <c r="G73" s="32">
        <v>144</v>
      </c>
      <c r="H73" s="11">
        <f t="shared" si="32"/>
        <v>0</v>
      </c>
      <c r="I73" s="11">
        <f t="shared" si="33"/>
        <v>0</v>
      </c>
      <c r="J73" s="72">
        <f t="shared" si="1"/>
        <v>0</v>
      </c>
      <c r="K73" s="11">
        <f t="shared" si="34"/>
        <v>0</v>
      </c>
      <c r="L73" s="15"/>
      <c r="M73" s="15"/>
      <c r="N73" s="11">
        <f>W73+AB73+AG73+AL73+AQ73+AV73+BA73+BF73</f>
        <v>144</v>
      </c>
      <c r="O73" s="11">
        <f>X73+AC73+AH73+AM73+AR73+AW73</f>
        <v>0</v>
      </c>
      <c r="P73" s="11">
        <v>0</v>
      </c>
      <c r="Q73" s="11">
        <f>Y73+AD73+AI73+AN73+AS73+AX73</f>
        <v>0</v>
      </c>
      <c r="R73" s="198"/>
      <c r="S73" s="264"/>
      <c r="T73" s="264"/>
      <c r="U73" s="246"/>
      <c r="V73" s="16"/>
      <c r="W73" s="15"/>
      <c r="X73" s="33"/>
      <c r="Y73" s="226"/>
      <c r="Z73" s="139"/>
      <c r="AA73" s="16"/>
      <c r="AB73" s="280"/>
      <c r="AC73" s="187"/>
      <c r="AD73" s="152"/>
      <c r="AE73" s="140"/>
      <c r="AF73" s="16"/>
      <c r="AG73" s="15"/>
      <c r="AH73" s="187"/>
      <c r="AI73" s="226"/>
      <c r="AJ73" s="140"/>
      <c r="AK73" s="16"/>
      <c r="AL73" s="280"/>
      <c r="AM73" s="187"/>
      <c r="AN73" s="152"/>
      <c r="AO73" s="249"/>
      <c r="AP73" s="16"/>
      <c r="AQ73" s="15"/>
      <c r="AR73" s="33"/>
      <c r="AS73" s="226"/>
      <c r="AT73" s="139"/>
      <c r="AU73" s="16"/>
      <c r="AV73" s="15">
        <v>72</v>
      </c>
      <c r="AW73" s="33"/>
      <c r="AX73" s="152"/>
      <c r="AY73" s="280"/>
      <c r="AZ73" s="16"/>
      <c r="BA73" s="15"/>
      <c r="BB73" s="33"/>
      <c r="BC73" s="226"/>
      <c r="BD73" s="140"/>
      <c r="BE73" s="16"/>
      <c r="BF73" s="397">
        <v>72</v>
      </c>
      <c r="BG73" s="33"/>
      <c r="BH73" s="315"/>
      <c r="BI73" s="48"/>
      <c r="BQ73" s="420"/>
    </row>
    <row r="74" spans="1:69" ht="20.100000000000001" customHeight="1" x14ac:dyDescent="0.25">
      <c r="A74" s="164" t="s">
        <v>27</v>
      </c>
      <c r="B74" s="165" t="s">
        <v>148</v>
      </c>
      <c r="C74" s="24"/>
      <c r="D74" s="19"/>
      <c r="E74" s="20">
        <f t="shared" si="51"/>
        <v>0</v>
      </c>
      <c r="F74" s="11"/>
      <c r="G74" s="32"/>
      <c r="H74" s="11">
        <f t="shared" si="32"/>
        <v>0</v>
      </c>
      <c r="I74" s="11">
        <f t="shared" si="33"/>
        <v>0</v>
      </c>
      <c r="J74" s="72">
        <f t="shared" si="1"/>
        <v>0</v>
      </c>
      <c r="K74" s="11">
        <f t="shared" si="34"/>
        <v>0</v>
      </c>
      <c r="L74" s="15"/>
      <c r="M74" s="15"/>
      <c r="N74" s="11"/>
      <c r="O74" s="365">
        <f>SUM(O65:O73)</f>
        <v>0</v>
      </c>
      <c r="P74" s="365">
        <f>SUM(P65:P73)</f>
        <v>0</v>
      </c>
      <c r="Q74" s="365">
        <f>SUM(Q65:Q73)</f>
        <v>0</v>
      </c>
      <c r="R74" s="198"/>
      <c r="S74" s="264"/>
      <c r="T74" s="264"/>
      <c r="U74" s="246"/>
      <c r="V74" s="16"/>
      <c r="W74" s="15"/>
      <c r="X74" s="33"/>
      <c r="Y74" s="226"/>
      <c r="Z74" s="139"/>
      <c r="AA74" s="16"/>
      <c r="AB74" s="280"/>
      <c r="AC74" s="187"/>
      <c r="AD74" s="152"/>
      <c r="AE74" s="140"/>
      <c r="AF74" s="16"/>
      <c r="AG74" s="15"/>
      <c r="AH74" s="187"/>
      <c r="AI74" s="226"/>
      <c r="AJ74" s="140"/>
      <c r="AK74" s="16"/>
      <c r="AL74" s="280"/>
      <c r="AM74" s="187"/>
      <c r="AN74" s="152"/>
      <c r="AO74" s="249"/>
      <c r="AP74" s="16"/>
      <c r="AQ74" s="15"/>
      <c r="AR74" s="33"/>
      <c r="AS74" s="226"/>
      <c r="AT74" s="140"/>
      <c r="AU74" s="16"/>
      <c r="AV74" s="15"/>
      <c r="AW74" s="33"/>
      <c r="AX74" s="152"/>
      <c r="AY74" s="280"/>
      <c r="AZ74" s="16"/>
      <c r="BA74" s="15"/>
      <c r="BB74" s="33"/>
      <c r="BC74" s="226"/>
      <c r="BD74" s="140"/>
      <c r="BE74" s="16"/>
      <c r="BF74" s="15"/>
      <c r="BG74" s="33"/>
      <c r="BH74" s="315"/>
      <c r="BI74" s="48"/>
      <c r="BQ74" s="420"/>
    </row>
    <row r="75" spans="1:69" ht="20.100000000000001" customHeight="1" x14ac:dyDescent="0.25">
      <c r="A75" s="81" t="s">
        <v>93</v>
      </c>
      <c r="B75" s="6" t="s">
        <v>94</v>
      </c>
      <c r="C75" s="3" t="s">
        <v>198</v>
      </c>
      <c r="D75" s="376"/>
      <c r="E75" s="20">
        <f t="shared" si="51"/>
        <v>12</v>
      </c>
      <c r="F75" s="11">
        <f t="shared" si="52"/>
        <v>12</v>
      </c>
      <c r="G75" s="32"/>
      <c r="H75" s="11">
        <f t="shared" si="32"/>
        <v>0</v>
      </c>
      <c r="I75" s="11">
        <f t="shared" si="33"/>
        <v>0</v>
      </c>
      <c r="J75" s="72">
        <f t="shared" si="1"/>
        <v>0</v>
      </c>
      <c r="K75" s="11">
        <f t="shared" si="34"/>
        <v>0</v>
      </c>
      <c r="L75" s="15"/>
      <c r="M75" s="11"/>
      <c r="N75" s="11"/>
      <c r="O75" s="323">
        <f>X75+AC75+AH75+AM75+AR75+AW75+BB75+BG75</f>
        <v>6</v>
      </c>
      <c r="P75" s="323">
        <v>0</v>
      </c>
      <c r="Q75" s="323">
        <f>Y75+AD75+AI75+AN75+AS75+AX75+BC75+BH75</f>
        <v>6</v>
      </c>
      <c r="R75" s="198"/>
      <c r="S75" s="264"/>
      <c r="T75" s="264"/>
      <c r="U75" s="246"/>
      <c r="V75" s="16"/>
      <c r="W75" s="15"/>
      <c r="X75" s="33"/>
      <c r="Y75" s="226"/>
      <c r="Z75" s="139"/>
      <c r="AA75" s="16"/>
      <c r="AB75" s="280"/>
      <c r="AC75" s="187"/>
      <c r="AD75" s="152"/>
      <c r="AE75" s="140"/>
      <c r="AF75" s="16"/>
      <c r="AG75" s="15"/>
      <c r="AH75" s="187"/>
      <c r="AI75" s="226"/>
      <c r="AJ75" s="140"/>
      <c r="AK75" s="16"/>
      <c r="AL75" s="280"/>
      <c r="AM75" s="187"/>
      <c r="AN75" s="152"/>
      <c r="AO75" s="246"/>
      <c r="AP75" s="16"/>
      <c r="AQ75" s="15"/>
      <c r="AR75" s="33"/>
      <c r="AS75" s="226"/>
      <c r="AT75" s="140"/>
      <c r="AU75" s="16"/>
      <c r="AV75" s="15"/>
      <c r="AW75" s="33"/>
      <c r="AX75" s="152"/>
      <c r="AY75" s="280"/>
      <c r="AZ75" s="16"/>
      <c r="BA75" s="15"/>
      <c r="BB75" s="33"/>
      <c r="BC75" s="226"/>
      <c r="BD75" s="140"/>
      <c r="BE75" s="16"/>
      <c r="BF75" s="15"/>
      <c r="BG75" s="26">
        <v>6</v>
      </c>
      <c r="BH75" s="378">
        <v>6</v>
      </c>
      <c r="BI75" s="48"/>
      <c r="BQ75" s="420"/>
    </row>
    <row r="76" spans="1:69" ht="39" x14ac:dyDescent="0.25">
      <c r="A76" s="22" t="s">
        <v>306</v>
      </c>
      <c r="B76" s="23" t="s">
        <v>217</v>
      </c>
      <c r="C76" s="390" t="s">
        <v>236</v>
      </c>
      <c r="D76" s="80">
        <f t="shared" ref="D76:BH76" si="54">SUM(D77:D85)</f>
        <v>400</v>
      </c>
      <c r="E76" s="80">
        <f t="shared" si="54"/>
        <v>45</v>
      </c>
      <c r="F76" s="80">
        <f>SUM(F77:F81)+F84+F85</f>
        <v>301</v>
      </c>
      <c r="G76" s="80">
        <f>SUM(G77:G81)+G84+G85</f>
        <v>283</v>
      </c>
      <c r="H76" s="80">
        <f t="shared" si="54"/>
        <v>6</v>
      </c>
      <c r="I76" s="80">
        <f t="shared" si="54"/>
        <v>283</v>
      </c>
      <c r="J76" s="72">
        <f t="shared" si="1"/>
        <v>283</v>
      </c>
      <c r="K76" s="80">
        <f t="shared" si="54"/>
        <v>135</v>
      </c>
      <c r="L76" s="80">
        <f t="shared" si="54"/>
        <v>124</v>
      </c>
      <c r="M76" s="80">
        <f t="shared" si="54"/>
        <v>24</v>
      </c>
      <c r="N76" s="80">
        <f t="shared" si="54"/>
        <v>144</v>
      </c>
      <c r="O76" s="80">
        <f>O84+O85</f>
        <v>6</v>
      </c>
      <c r="P76" s="80">
        <f t="shared" ref="P76:Q76" si="55">P84+P85</f>
        <v>6</v>
      </c>
      <c r="Q76" s="80">
        <f t="shared" si="55"/>
        <v>6</v>
      </c>
      <c r="R76" s="168"/>
      <c r="S76" s="265"/>
      <c r="T76" s="265"/>
      <c r="U76" s="250">
        <f t="shared" si="54"/>
        <v>0</v>
      </c>
      <c r="V76" s="80">
        <f t="shared" si="54"/>
        <v>0</v>
      </c>
      <c r="W76" s="80">
        <f t="shared" si="54"/>
        <v>0</v>
      </c>
      <c r="X76" s="80">
        <f t="shared" si="54"/>
        <v>0</v>
      </c>
      <c r="Y76" s="229">
        <f t="shared" si="54"/>
        <v>0</v>
      </c>
      <c r="Z76" s="144">
        <f t="shared" si="54"/>
        <v>0</v>
      </c>
      <c r="AA76" s="80">
        <f t="shared" si="54"/>
        <v>0</v>
      </c>
      <c r="AB76" s="80">
        <f t="shared" si="54"/>
        <v>0</v>
      </c>
      <c r="AC76" s="80">
        <f t="shared" si="54"/>
        <v>0</v>
      </c>
      <c r="AD76" s="155">
        <f t="shared" si="54"/>
        <v>0</v>
      </c>
      <c r="AE76" s="144">
        <f t="shared" si="54"/>
        <v>48</v>
      </c>
      <c r="AF76" s="80">
        <f t="shared" si="54"/>
        <v>0</v>
      </c>
      <c r="AG76" s="80">
        <f t="shared" si="54"/>
        <v>0</v>
      </c>
      <c r="AH76" s="221">
        <f t="shared" si="54"/>
        <v>0</v>
      </c>
      <c r="AI76" s="229">
        <f t="shared" si="54"/>
        <v>0</v>
      </c>
      <c r="AJ76" s="144">
        <f t="shared" si="54"/>
        <v>138</v>
      </c>
      <c r="AK76" s="80">
        <f t="shared" si="54"/>
        <v>0</v>
      </c>
      <c r="AL76" s="80">
        <f t="shared" si="54"/>
        <v>0</v>
      </c>
      <c r="AM76" s="80">
        <f t="shared" si="54"/>
        <v>0</v>
      </c>
      <c r="AN76" s="155">
        <f t="shared" si="54"/>
        <v>0</v>
      </c>
      <c r="AO76" s="250">
        <f t="shared" si="54"/>
        <v>45</v>
      </c>
      <c r="AP76" s="80">
        <f t="shared" si="54"/>
        <v>0</v>
      </c>
      <c r="AQ76" s="80">
        <f t="shared" si="54"/>
        <v>36</v>
      </c>
      <c r="AR76" s="80">
        <f t="shared" si="54"/>
        <v>0</v>
      </c>
      <c r="AS76" s="229">
        <f t="shared" si="54"/>
        <v>0</v>
      </c>
      <c r="AT76" s="144">
        <f t="shared" si="54"/>
        <v>52</v>
      </c>
      <c r="AU76" s="80">
        <f t="shared" si="54"/>
        <v>6</v>
      </c>
      <c r="AV76" s="80">
        <f t="shared" si="54"/>
        <v>108</v>
      </c>
      <c r="AW76" s="80">
        <f t="shared" si="54"/>
        <v>6</v>
      </c>
      <c r="AX76" s="155">
        <f t="shared" si="54"/>
        <v>6</v>
      </c>
      <c r="AY76" s="221">
        <f t="shared" si="54"/>
        <v>0</v>
      </c>
      <c r="AZ76" s="80">
        <f t="shared" si="54"/>
        <v>0</v>
      </c>
      <c r="BA76" s="80">
        <f t="shared" si="54"/>
        <v>0</v>
      </c>
      <c r="BB76" s="80">
        <f t="shared" si="54"/>
        <v>0</v>
      </c>
      <c r="BC76" s="229">
        <f t="shared" si="54"/>
        <v>0</v>
      </c>
      <c r="BD76" s="144">
        <f t="shared" si="54"/>
        <v>0</v>
      </c>
      <c r="BE76" s="80">
        <f t="shared" si="54"/>
        <v>0</v>
      </c>
      <c r="BF76" s="80">
        <f t="shared" si="54"/>
        <v>0</v>
      </c>
      <c r="BG76" s="80">
        <f t="shared" si="54"/>
        <v>0</v>
      </c>
      <c r="BH76" s="318">
        <f t="shared" si="54"/>
        <v>0</v>
      </c>
      <c r="BI76" s="48"/>
      <c r="BQ76" s="420"/>
    </row>
    <row r="77" spans="1:69" ht="26.25" x14ac:dyDescent="0.25">
      <c r="A77" s="2" t="s">
        <v>95</v>
      </c>
      <c r="B77" s="1" t="s">
        <v>218</v>
      </c>
      <c r="C77" s="3" t="s">
        <v>233</v>
      </c>
      <c r="D77" s="374">
        <v>132</v>
      </c>
      <c r="E77" s="20">
        <f>F77-D77</f>
        <v>11</v>
      </c>
      <c r="F77" s="11">
        <f t="shared" si="52"/>
        <v>143</v>
      </c>
      <c r="G77" s="32">
        <v>143</v>
      </c>
      <c r="H77" s="11">
        <f t="shared" si="32"/>
        <v>0</v>
      </c>
      <c r="I77" s="11">
        <f t="shared" si="33"/>
        <v>143</v>
      </c>
      <c r="J77" s="72">
        <f t="shared" si="1"/>
        <v>143</v>
      </c>
      <c r="K77" s="11">
        <f t="shared" si="34"/>
        <v>51</v>
      </c>
      <c r="L77" s="183">
        <v>68</v>
      </c>
      <c r="M77" s="15">
        <v>24</v>
      </c>
      <c r="N77" s="15"/>
      <c r="O77" s="15">
        <f>X77+AC77+AH77+AM77+AR77+AW77+BB77+BG77</f>
        <v>0</v>
      </c>
      <c r="P77" s="15">
        <v>0</v>
      </c>
      <c r="Q77" s="15">
        <f>Y77+AD77+AI77+AN77+AS77+AX77+BC77+BH77</f>
        <v>0</v>
      </c>
      <c r="R77" s="198"/>
      <c r="S77" s="264"/>
      <c r="T77" s="264"/>
      <c r="U77" s="246"/>
      <c r="V77" s="16"/>
      <c r="W77" s="15"/>
      <c r="X77" s="33"/>
      <c r="Y77" s="226"/>
      <c r="Z77" s="139"/>
      <c r="AA77" s="16"/>
      <c r="AB77" s="280"/>
      <c r="AC77" s="187"/>
      <c r="AD77" s="152"/>
      <c r="AE77" s="140"/>
      <c r="AF77" s="16"/>
      <c r="AG77" s="15"/>
      <c r="AH77" s="187"/>
      <c r="AI77" s="226"/>
      <c r="AJ77" s="140">
        <v>46</v>
      </c>
      <c r="AK77" s="16"/>
      <c r="AL77" s="280"/>
      <c r="AM77" s="187"/>
      <c r="AN77" s="152"/>
      <c r="AO77" s="249">
        <v>45</v>
      </c>
      <c r="AP77" s="16"/>
      <c r="AQ77" s="15"/>
      <c r="AR77" s="33"/>
      <c r="AS77" s="226"/>
      <c r="AT77" s="141">
        <v>52</v>
      </c>
      <c r="AU77" s="16"/>
      <c r="AV77" s="15"/>
      <c r="AW77" s="33"/>
      <c r="AX77" s="152"/>
      <c r="AY77" s="280"/>
      <c r="AZ77" s="16"/>
      <c r="BA77" s="15"/>
      <c r="BB77" s="33"/>
      <c r="BC77" s="226"/>
      <c r="BD77" s="140"/>
      <c r="BE77" s="16"/>
      <c r="BF77" s="15"/>
      <c r="BG77" s="33"/>
      <c r="BH77" s="315"/>
      <c r="BI77" s="48"/>
      <c r="BQ77" s="420"/>
    </row>
    <row r="78" spans="1:69" x14ac:dyDescent="0.25">
      <c r="A78" s="2" t="s">
        <v>96</v>
      </c>
      <c r="B78" s="1" t="s">
        <v>219</v>
      </c>
      <c r="C78" s="3" t="s">
        <v>106</v>
      </c>
      <c r="D78" s="374">
        <v>124</v>
      </c>
      <c r="E78" s="20">
        <f t="shared" ref="E78:E85" si="56">F78-D78</f>
        <v>16</v>
      </c>
      <c r="F78" s="11">
        <f t="shared" si="52"/>
        <v>140</v>
      </c>
      <c r="G78" s="32">
        <v>140</v>
      </c>
      <c r="H78" s="11">
        <f t="shared" si="32"/>
        <v>0</v>
      </c>
      <c r="I78" s="11">
        <f t="shared" si="33"/>
        <v>140</v>
      </c>
      <c r="J78" s="72">
        <f t="shared" si="1"/>
        <v>140</v>
      </c>
      <c r="K78" s="11">
        <f t="shared" si="34"/>
        <v>84</v>
      </c>
      <c r="L78" s="183">
        <v>56</v>
      </c>
      <c r="M78" s="15"/>
      <c r="N78" s="15"/>
      <c r="O78" s="15">
        <f>X78+AC78+AH78+AM78+AR78+AW78+BB78+BG78</f>
        <v>0</v>
      </c>
      <c r="P78" s="15">
        <v>0</v>
      </c>
      <c r="Q78" s="15">
        <f t="shared" ref="Q78:Q81" si="57">Y78+AD78+AI78+AN78+AS78+AX78+BC78+BH78</f>
        <v>0</v>
      </c>
      <c r="R78" s="198"/>
      <c r="S78" s="264"/>
      <c r="T78" s="264"/>
      <c r="U78" s="246"/>
      <c r="V78" s="16"/>
      <c r="W78" s="15"/>
      <c r="X78" s="33"/>
      <c r="Y78" s="226"/>
      <c r="Z78" s="139"/>
      <c r="AA78" s="16"/>
      <c r="AB78" s="280"/>
      <c r="AC78" s="187"/>
      <c r="AD78" s="152"/>
      <c r="AE78" s="139">
        <v>48</v>
      </c>
      <c r="AF78" s="16"/>
      <c r="AG78" s="15"/>
      <c r="AH78" s="187"/>
      <c r="AI78" s="226"/>
      <c r="AJ78" s="141">
        <v>92</v>
      </c>
      <c r="AK78" s="16"/>
      <c r="AL78" s="280"/>
      <c r="AM78" s="187"/>
      <c r="AN78" s="152"/>
      <c r="AO78" s="249"/>
      <c r="AP78" s="16"/>
      <c r="AQ78" s="15"/>
      <c r="AR78" s="33"/>
      <c r="AS78" s="226"/>
      <c r="AT78" s="140"/>
      <c r="AU78" s="16"/>
      <c r="AV78" s="15"/>
      <c r="AW78" s="33"/>
      <c r="AX78" s="152"/>
      <c r="AY78" s="280"/>
      <c r="AZ78" s="16"/>
      <c r="BA78" s="15"/>
      <c r="BB78" s="33"/>
      <c r="BC78" s="226"/>
      <c r="BD78" s="140"/>
      <c r="BE78" s="16"/>
      <c r="BF78" s="15"/>
      <c r="BG78" s="33"/>
      <c r="BH78" s="315"/>
      <c r="BI78" s="48"/>
      <c r="BQ78" s="420"/>
    </row>
    <row r="79" spans="1:69" hidden="1" x14ac:dyDescent="0.25">
      <c r="A79" s="121" t="s">
        <v>97</v>
      </c>
      <c r="B79" s="41"/>
      <c r="C79" s="25"/>
      <c r="D79" s="19"/>
      <c r="E79" s="20">
        <f t="shared" si="56"/>
        <v>0</v>
      </c>
      <c r="F79" s="11">
        <f t="shared" si="52"/>
        <v>0</v>
      </c>
      <c r="G79" s="32"/>
      <c r="H79" s="11">
        <f t="shared" si="32"/>
        <v>0</v>
      </c>
      <c r="I79" s="11">
        <f t="shared" si="33"/>
        <v>0</v>
      </c>
      <c r="J79" s="72">
        <f t="shared" si="1"/>
        <v>0</v>
      </c>
      <c r="K79" s="11">
        <f t="shared" si="34"/>
        <v>0</v>
      </c>
      <c r="L79" s="15"/>
      <c r="M79" s="15"/>
      <c r="N79" s="15"/>
      <c r="O79" s="15">
        <f>X79+AC79+AH79+AM79+AR79+AW79+BB79+BG79</f>
        <v>0</v>
      </c>
      <c r="P79" s="15">
        <v>0</v>
      </c>
      <c r="Q79" s="15">
        <f t="shared" si="57"/>
        <v>0</v>
      </c>
      <c r="R79" s="198"/>
      <c r="S79" s="264"/>
      <c r="T79" s="264"/>
      <c r="U79" s="246"/>
      <c r="V79" s="16"/>
      <c r="W79" s="15"/>
      <c r="X79" s="33"/>
      <c r="Y79" s="226"/>
      <c r="Z79" s="139"/>
      <c r="AA79" s="16"/>
      <c r="AB79" s="280"/>
      <c r="AC79" s="187"/>
      <c r="AD79" s="152"/>
      <c r="AE79" s="139"/>
      <c r="AF79" s="16"/>
      <c r="AG79" s="15"/>
      <c r="AH79" s="187"/>
      <c r="AI79" s="226"/>
      <c r="AJ79" s="139"/>
      <c r="AK79" s="16"/>
      <c r="AL79" s="280"/>
      <c r="AM79" s="187"/>
      <c r="AN79" s="152"/>
      <c r="AO79" s="249"/>
      <c r="AP79" s="16"/>
      <c r="AQ79" s="15"/>
      <c r="AR79" s="33"/>
      <c r="AS79" s="226"/>
      <c r="AT79" s="140"/>
      <c r="AU79" s="16"/>
      <c r="AV79" s="15"/>
      <c r="AW79" s="33"/>
      <c r="AX79" s="152"/>
      <c r="AY79" s="280"/>
      <c r="AZ79" s="16"/>
      <c r="BA79" s="15"/>
      <c r="BB79" s="33"/>
      <c r="BC79" s="226"/>
      <c r="BD79" s="140"/>
      <c r="BE79" s="16"/>
      <c r="BF79" s="15"/>
      <c r="BG79" s="33"/>
      <c r="BH79" s="315"/>
      <c r="BI79" s="48"/>
      <c r="BQ79" s="420"/>
    </row>
    <row r="80" spans="1:69" hidden="1" x14ac:dyDescent="0.25">
      <c r="A80" s="121" t="s">
        <v>142</v>
      </c>
      <c r="B80" s="41"/>
      <c r="C80" s="25"/>
      <c r="D80" s="19"/>
      <c r="E80" s="20">
        <f t="shared" si="56"/>
        <v>0</v>
      </c>
      <c r="F80" s="11">
        <f t="shared" si="52"/>
        <v>0</v>
      </c>
      <c r="G80" s="32"/>
      <c r="H80" s="11">
        <f t="shared" si="32"/>
        <v>0</v>
      </c>
      <c r="I80" s="11">
        <f t="shared" si="33"/>
        <v>0</v>
      </c>
      <c r="J80" s="72">
        <f t="shared" si="1"/>
        <v>0</v>
      </c>
      <c r="K80" s="11">
        <f t="shared" si="34"/>
        <v>0</v>
      </c>
      <c r="L80" s="15"/>
      <c r="M80" s="15"/>
      <c r="N80" s="15"/>
      <c r="O80" s="15">
        <f>X80+AC80+AH80+AM80+AR80+AW80+BB80+BG80</f>
        <v>0</v>
      </c>
      <c r="P80" s="15">
        <v>0</v>
      </c>
      <c r="Q80" s="15">
        <f t="shared" si="57"/>
        <v>0</v>
      </c>
      <c r="R80" s="198"/>
      <c r="S80" s="264"/>
      <c r="T80" s="264"/>
      <c r="U80" s="246"/>
      <c r="V80" s="16"/>
      <c r="W80" s="15"/>
      <c r="X80" s="33"/>
      <c r="Y80" s="226"/>
      <c r="Z80" s="139"/>
      <c r="AA80" s="16"/>
      <c r="AB80" s="280"/>
      <c r="AC80" s="187"/>
      <c r="AD80" s="152"/>
      <c r="AE80" s="139"/>
      <c r="AF80" s="16"/>
      <c r="AG80" s="15"/>
      <c r="AH80" s="187"/>
      <c r="AI80" s="226"/>
      <c r="AJ80" s="139"/>
      <c r="AK80" s="16"/>
      <c r="AL80" s="280"/>
      <c r="AM80" s="187"/>
      <c r="AN80" s="152"/>
      <c r="AO80" s="249"/>
      <c r="AP80" s="16"/>
      <c r="AQ80" s="15"/>
      <c r="AR80" s="33"/>
      <c r="AS80" s="226"/>
      <c r="AT80" s="140"/>
      <c r="AU80" s="16"/>
      <c r="AV80" s="15"/>
      <c r="AW80" s="33"/>
      <c r="AX80" s="152"/>
      <c r="AY80" s="280"/>
      <c r="AZ80" s="16"/>
      <c r="BA80" s="15"/>
      <c r="BB80" s="33"/>
      <c r="BC80" s="226"/>
      <c r="BD80" s="140"/>
      <c r="BE80" s="16"/>
      <c r="BF80" s="15"/>
      <c r="BG80" s="33"/>
      <c r="BH80" s="315"/>
      <c r="BI80" s="48"/>
      <c r="BQ80" s="420"/>
    </row>
    <row r="81" spans="1:69" hidden="1" x14ac:dyDescent="0.25">
      <c r="A81" s="121" t="s">
        <v>143</v>
      </c>
      <c r="B81" s="41"/>
      <c r="C81" s="25"/>
      <c r="D81" s="19"/>
      <c r="E81" s="20">
        <f t="shared" si="56"/>
        <v>0</v>
      </c>
      <c r="F81" s="11">
        <f t="shared" si="52"/>
        <v>0</v>
      </c>
      <c r="G81" s="32"/>
      <c r="H81" s="11">
        <f t="shared" si="32"/>
        <v>0</v>
      </c>
      <c r="I81" s="11">
        <f t="shared" si="33"/>
        <v>0</v>
      </c>
      <c r="J81" s="72">
        <f t="shared" si="1"/>
        <v>0</v>
      </c>
      <c r="K81" s="11">
        <f t="shared" si="34"/>
        <v>0</v>
      </c>
      <c r="L81" s="15"/>
      <c r="M81" s="15"/>
      <c r="N81" s="15"/>
      <c r="O81" s="15">
        <f>X81+AC81+AH81+AM81+AR81+AW81+BB81+BG81</f>
        <v>0</v>
      </c>
      <c r="P81" s="15">
        <v>0</v>
      </c>
      <c r="Q81" s="15">
        <f t="shared" si="57"/>
        <v>0</v>
      </c>
      <c r="R81" s="198"/>
      <c r="S81" s="264"/>
      <c r="T81" s="264"/>
      <c r="U81" s="246"/>
      <c r="V81" s="16"/>
      <c r="W81" s="15"/>
      <c r="X81" s="33"/>
      <c r="Y81" s="226"/>
      <c r="Z81" s="139"/>
      <c r="AA81" s="16"/>
      <c r="AB81" s="280"/>
      <c r="AC81" s="187"/>
      <c r="AD81" s="152"/>
      <c r="AE81" s="139"/>
      <c r="AF81" s="16"/>
      <c r="AG81" s="15"/>
      <c r="AH81" s="187"/>
      <c r="AI81" s="226"/>
      <c r="AJ81" s="139"/>
      <c r="AK81" s="16"/>
      <c r="AL81" s="280"/>
      <c r="AM81" s="187"/>
      <c r="AN81" s="152"/>
      <c r="AO81" s="249"/>
      <c r="AP81" s="16"/>
      <c r="AQ81" s="15"/>
      <c r="AR81" s="33"/>
      <c r="AS81" s="226"/>
      <c r="AT81" s="140"/>
      <c r="AU81" s="16"/>
      <c r="AV81" s="15"/>
      <c r="AW81" s="33"/>
      <c r="AX81" s="152"/>
      <c r="AY81" s="280"/>
      <c r="AZ81" s="16"/>
      <c r="BA81" s="15"/>
      <c r="BB81" s="33"/>
      <c r="BC81" s="226"/>
      <c r="BD81" s="140"/>
      <c r="BE81" s="16"/>
      <c r="BF81" s="15"/>
      <c r="BG81" s="33"/>
      <c r="BH81" s="315"/>
      <c r="BI81" s="48"/>
      <c r="BQ81" s="420"/>
    </row>
    <row r="82" spans="1:69" ht="20.100000000000001" customHeight="1" x14ac:dyDescent="0.25">
      <c r="A82" s="2" t="s">
        <v>98</v>
      </c>
      <c r="B82" s="1" t="s">
        <v>91</v>
      </c>
      <c r="C82" s="3" t="s">
        <v>106</v>
      </c>
      <c r="D82" s="374">
        <v>72</v>
      </c>
      <c r="E82" s="20">
        <f t="shared" si="56"/>
        <v>0</v>
      </c>
      <c r="F82" s="11">
        <f t="shared" si="52"/>
        <v>72</v>
      </c>
      <c r="G82" s="32">
        <v>72</v>
      </c>
      <c r="H82" s="11">
        <f t="shared" si="32"/>
        <v>0</v>
      </c>
      <c r="I82" s="11">
        <f t="shared" si="33"/>
        <v>0</v>
      </c>
      <c r="J82" s="72">
        <f t="shared" si="1"/>
        <v>0</v>
      </c>
      <c r="K82" s="11">
        <f t="shared" si="34"/>
        <v>0</v>
      </c>
      <c r="L82" s="15"/>
      <c r="M82" s="15"/>
      <c r="N82" s="15">
        <f>W82+AB82+AG82+AL82+AQ82+AV82+BA82+BF82</f>
        <v>72</v>
      </c>
      <c r="O82" s="15">
        <f>X82+AC82+AH82+AM82+AR82+AW82</f>
        <v>0</v>
      </c>
      <c r="P82" s="15">
        <v>0</v>
      </c>
      <c r="Q82" s="15">
        <f>Y82+AD82+AI82+AN82+AS82+AX82</f>
        <v>0</v>
      </c>
      <c r="R82" s="198"/>
      <c r="S82" s="264"/>
      <c r="T82" s="264"/>
      <c r="U82" s="246"/>
      <c r="V82" s="16"/>
      <c r="W82" s="15"/>
      <c r="X82" s="33"/>
      <c r="Y82" s="226"/>
      <c r="Z82" s="139"/>
      <c r="AA82" s="16"/>
      <c r="AB82" s="280"/>
      <c r="AC82" s="187"/>
      <c r="AD82" s="152"/>
      <c r="AE82" s="140"/>
      <c r="AF82" s="16"/>
      <c r="AG82" s="15"/>
      <c r="AH82" s="187"/>
      <c r="AI82" s="226"/>
      <c r="AJ82" s="140"/>
      <c r="AK82" s="16"/>
      <c r="AL82" s="280"/>
      <c r="AM82" s="187"/>
      <c r="AN82" s="152"/>
      <c r="AO82" s="249"/>
      <c r="AP82" s="16"/>
      <c r="AQ82" s="15">
        <v>36</v>
      </c>
      <c r="AR82" s="33"/>
      <c r="AS82" s="226"/>
      <c r="AT82" s="139"/>
      <c r="AU82" s="16"/>
      <c r="AV82" s="13">
        <v>36</v>
      </c>
      <c r="AW82" s="33"/>
      <c r="AX82" s="152"/>
      <c r="AY82" s="280"/>
      <c r="AZ82" s="16"/>
      <c r="BA82" s="15"/>
      <c r="BB82" s="33"/>
      <c r="BC82" s="226"/>
      <c r="BD82" s="140"/>
      <c r="BE82" s="16"/>
      <c r="BF82" s="15"/>
      <c r="BG82" s="33"/>
      <c r="BH82" s="315"/>
      <c r="BI82" s="48"/>
      <c r="BQ82" s="420"/>
    </row>
    <row r="83" spans="1:69" ht="20.100000000000001" customHeight="1" x14ac:dyDescent="0.25">
      <c r="A83" s="2" t="s">
        <v>99</v>
      </c>
      <c r="B83" s="1" t="s">
        <v>134</v>
      </c>
      <c r="C83" s="24" t="s">
        <v>49</v>
      </c>
      <c r="D83" s="374">
        <v>72</v>
      </c>
      <c r="E83" s="20">
        <f t="shared" si="56"/>
        <v>0</v>
      </c>
      <c r="F83" s="11">
        <f t="shared" si="52"/>
        <v>72</v>
      </c>
      <c r="G83" s="32">
        <v>72</v>
      </c>
      <c r="H83" s="11">
        <f t="shared" si="32"/>
        <v>0</v>
      </c>
      <c r="I83" s="11">
        <f t="shared" si="33"/>
        <v>0</v>
      </c>
      <c r="J83" s="72">
        <f t="shared" ref="J83:J120" si="58">K83+L83+M83</f>
        <v>0</v>
      </c>
      <c r="K83" s="11">
        <f t="shared" si="34"/>
        <v>0</v>
      </c>
      <c r="L83" s="15"/>
      <c r="M83" s="15"/>
      <c r="N83" s="15">
        <f>W83+AB83+AG83+AL83+AQ83+AV83+BA83+BF83</f>
        <v>72</v>
      </c>
      <c r="O83" s="15">
        <f>X83+AC83+AH83+AM83+AR83+AW83</f>
        <v>0</v>
      </c>
      <c r="P83" s="15">
        <v>0</v>
      </c>
      <c r="Q83" s="15">
        <f>Y83+AD83+AI83+AN83+AS83+AX83</f>
        <v>0</v>
      </c>
      <c r="R83" s="198"/>
      <c r="S83" s="264"/>
      <c r="T83" s="264"/>
      <c r="U83" s="246"/>
      <c r="V83" s="16"/>
      <c r="W83" s="15"/>
      <c r="X83" s="33"/>
      <c r="Y83" s="226"/>
      <c r="Z83" s="139"/>
      <c r="AA83" s="16"/>
      <c r="AB83" s="280"/>
      <c r="AC83" s="187"/>
      <c r="AD83" s="152"/>
      <c r="AE83" s="139"/>
      <c r="AF83" s="16"/>
      <c r="AG83" s="15"/>
      <c r="AH83" s="187"/>
      <c r="AI83" s="226"/>
      <c r="AJ83" s="139"/>
      <c r="AK83" s="16"/>
      <c r="AL83" s="280"/>
      <c r="AM83" s="187"/>
      <c r="AN83" s="152"/>
      <c r="AO83" s="249"/>
      <c r="AP83" s="16"/>
      <c r="AQ83" s="15"/>
      <c r="AR83" s="33"/>
      <c r="AS83" s="226"/>
      <c r="AT83" s="139"/>
      <c r="AU83" s="16"/>
      <c r="AV83" s="13">
        <v>72</v>
      </c>
      <c r="AW83" s="33"/>
      <c r="AX83" s="152"/>
      <c r="AY83" s="280"/>
      <c r="AZ83" s="16"/>
      <c r="BA83" s="15"/>
      <c r="BB83" s="33"/>
      <c r="BC83" s="226"/>
      <c r="BD83" s="140"/>
      <c r="BE83" s="16"/>
      <c r="BF83" s="15"/>
      <c r="BG83" s="33"/>
      <c r="BH83" s="315"/>
      <c r="BI83" s="48"/>
      <c r="BQ83" s="420"/>
    </row>
    <row r="84" spans="1:69" ht="20.100000000000001" customHeight="1" x14ac:dyDescent="0.25">
      <c r="A84" s="164" t="s">
        <v>27</v>
      </c>
      <c r="B84" s="165" t="s">
        <v>148</v>
      </c>
      <c r="C84" s="24"/>
      <c r="D84" s="19"/>
      <c r="E84" s="20">
        <f t="shared" si="56"/>
        <v>0</v>
      </c>
      <c r="F84" s="11"/>
      <c r="G84" s="32"/>
      <c r="H84" s="11">
        <f t="shared" si="32"/>
        <v>0</v>
      </c>
      <c r="I84" s="11">
        <f t="shared" si="33"/>
        <v>0</v>
      </c>
      <c r="J84" s="72">
        <f t="shared" si="58"/>
        <v>0</v>
      </c>
      <c r="K84" s="11">
        <f t="shared" si="34"/>
        <v>0</v>
      </c>
      <c r="L84" s="15"/>
      <c r="M84" s="15"/>
      <c r="N84" s="15"/>
      <c r="O84" s="365">
        <f>SUM(O77:O83)</f>
        <v>0</v>
      </c>
      <c r="P84" s="365">
        <f>SUM(P77:P83)</f>
        <v>0</v>
      </c>
      <c r="Q84" s="365">
        <f>SUM(Q77:Q83)</f>
        <v>0</v>
      </c>
      <c r="R84" s="198"/>
      <c r="S84" s="264"/>
      <c r="T84" s="264"/>
      <c r="U84" s="246"/>
      <c r="V84" s="16"/>
      <c r="W84" s="15"/>
      <c r="X84" s="33"/>
      <c r="Y84" s="226"/>
      <c r="Z84" s="139"/>
      <c r="AA84" s="16"/>
      <c r="AB84" s="280"/>
      <c r="AC84" s="187"/>
      <c r="AD84" s="152"/>
      <c r="AE84" s="139"/>
      <c r="AF84" s="16"/>
      <c r="AG84" s="15"/>
      <c r="AH84" s="187"/>
      <c r="AI84" s="226"/>
      <c r="AJ84" s="139"/>
      <c r="AK84" s="16"/>
      <c r="AL84" s="280"/>
      <c r="AM84" s="187"/>
      <c r="AN84" s="152"/>
      <c r="AO84" s="249"/>
      <c r="AP84" s="16"/>
      <c r="AQ84" s="15"/>
      <c r="AR84" s="33"/>
      <c r="AS84" s="226"/>
      <c r="AT84" s="140"/>
      <c r="AU84" s="16"/>
      <c r="AV84" s="15"/>
      <c r="AW84" s="33"/>
      <c r="AX84" s="152"/>
      <c r="AY84" s="280"/>
      <c r="AZ84" s="16"/>
      <c r="BA84" s="15"/>
      <c r="BB84" s="33"/>
      <c r="BC84" s="226"/>
      <c r="BD84" s="140"/>
      <c r="BE84" s="16"/>
      <c r="BF84" s="15"/>
      <c r="BG84" s="33"/>
      <c r="BH84" s="315"/>
      <c r="BI84" s="48"/>
      <c r="BQ84" s="420"/>
    </row>
    <row r="85" spans="1:69" ht="20.100000000000001" customHeight="1" x14ac:dyDescent="0.25">
      <c r="A85" s="81" t="s">
        <v>100</v>
      </c>
      <c r="B85" s="6" t="s">
        <v>94</v>
      </c>
      <c r="C85" s="24" t="s">
        <v>198</v>
      </c>
      <c r="D85" s="376"/>
      <c r="E85" s="20">
        <f t="shared" si="56"/>
        <v>18</v>
      </c>
      <c r="F85" s="11">
        <f t="shared" si="52"/>
        <v>18</v>
      </c>
      <c r="G85" s="32"/>
      <c r="H85" s="11">
        <f t="shared" si="32"/>
        <v>6</v>
      </c>
      <c r="I85" s="11">
        <f t="shared" si="33"/>
        <v>0</v>
      </c>
      <c r="J85" s="72">
        <f t="shared" si="58"/>
        <v>0</v>
      </c>
      <c r="K85" s="11">
        <f t="shared" si="34"/>
        <v>0</v>
      </c>
      <c r="L85" s="15"/>
      <c r="M85" s="15"/>
      <c r="N85" s="15"/>
      <c r="O85" s="323">
        <f>X85+AC85+AH85+AM85+AR85+AW85+BB85+BG85</f>
        <v>6</v>
      </c>
      <c r="P85" s="323">
        <f>V85+AA85+AF85+AK85+AP85+AU85+AZ85+BE85</f>
        <v>6</v>
      </c>
      <c r="Q85" s="323">
        <f>Y85+AD85+AI85+AN85+AS85+AX85+BC85+BH85</f>
        <v>6</v>
      </c>
      <c r="R85" s="198"/>
      <c r="S85" s="264"/>
      <c r="T85" s="264"/>
      <c r="U85" s="246"/>
      <c r="V85" s="16"/>
      <c r="W85" s="15"/>
      <c r="X85" s="33"/>
      <c r="Y85" s="226"/>
      <c r="Z85" s="139"/>
      <c r="AA85" s="16"/>
      <c r="AB85" s="280"/>
      <c r="AC85" s="187"/>
      <c r="AD85" s="152"/>
      <c r="AE85" s="139"/>
      <c r="AF85" s="16"/>
      <c r="AG85" s="15"/>
      <c r="AH85" s="187"/>
      <c r="AI85" s="226"/>
      <c r="AJ85" s="139"/>
      <c r="AK85" s="16"/>
      <c r="AL85" s="280"/>
      <c r="AM85" s="187"/>
      <c r="AN85" s="152"/>
      <c r="AO85" s="249"/>
      <c r="AP85" s="16"/>
      <c r="AQ85" s="15"/>
      <c r="AR85" s="33"/>
      <c r="AS85" s="226"/>
      <c r="AT85" s="140"/>
      <c r="AU85" s="16">
        <v>6</v>
      </c>
      <c r="AV85" s="15"/>
      <c r="AW85" s="26">
        <v>6</v>
      </c>
      <c r="AX85" s="326">
        <v>6</v>
      </c>
      <c r="AY85" s="280"/>
      <c r="AZ85" s="16"/>
      <c r="BA85" s="15"/>
      <c r="BB85" s="33"/>
      <c r="BC85" s="226"/>
      <c r="BD85" s="140"/>
      <c r="BE85" s="16"/>
      <c r="BF85" s="15"/>
      <c r="BG85" s="33"/>
      <c r="BH85" s="315"/>
      <c r="BI85" s="48"/>
      <c r="BQ85" s="420"/>
    </row>
    <row r="86" spans="1:69" ht="64.5" x14ac:dyDescent="0.25">
      <c r="A86" s="22" t="s">
        <v>307</v>
      </c>
      <c r="B86" s="23" t="s">
        <v>220</v>
      </c>
      <c r="C86" s="391" t="s">
        <v>236</v>
      </c>
      <c r="D86" s="73">
        <f>SUM(D87:D93)</f>
        <v>436</v>
      </c>
      <c r="E86" s="73">
        <f>SUM(E87:E93)</f>
        <v>108</v>
      </c>
      <c r="F86" s="73">
        <f>SUM(F87:F89)+F92+F93</f>
        <v>364</v>
      </c>
      <c r="G86" s="73">
        <f>SUM(G87:G89)+G92+G93</f>
        <v>352</v>
      </c>
      <c r="H86" s="73">
        <f t="shared" ref="H86:BH86" si="59">SUM(H87:H93)</f>
        <v>0</v>
      </c>
      <c r="I86" s="73">
        <f t="shared" si="59"/>
        <v>352</v>
      </c>
      <c r="J86" s="72">
        <f t="shared" si="58"/>
        <v>352</v>
      </c>
      <c r="K86" s="73">
        <f t="shared" si="59"/>
        <v>192</v>
      </c>
      <c r="L86" s="73">
        <f t="shared" si="59"/>
        <v>160</v>
      </c>
      <c r="M86" s="73">
        <f t="shared" si="59"/>
        <v>0</v>
      </c>
      <c r="N86" s="73">
        <f t="shared" si="59"/>
        <v>180</v>
      </c>
      <c r="O86" s="73">
        <f>SUM(O92:O93)</f>
        <v>6</v>
      </c>
      <c r="P86" s="73">
        <f>SUM(P92:P93)</f>
        <v>0</v>
      </c>
      <c r="Q86" s="73">
        <f>SUM(Q92:Q93)</f>
        <v>6</v>
      </c>
      <c r="R86" s="168"/>
      <c r="S86" s="265"/>
      <c r="T86" s="265"/>
      <c r="U86" s="252">
        <f t="shared" si="59"/>
        <v>0</v>
      </c>
      <c r="V86" s="73">
        <f t="shared" si="59"/>
        <v>0</v>
      </c>
      <c r="W86" s="73">
        <f t="shared" si="59"/>
        <v>0</v>
      </c>
      <c r="X86" s="73">
        <f t="shared" si="59"/>
        <v>0</v>
      </c>
      <c r="Y86" s="230">
        <f t="shared" si="59"/>
        <v>0</v>
      </c>
      <c r="Z86" s="173">
        <f t="shared" si="59"/>
        <v>0</v>
      </c>
      <c r="AA86" s="73">
        <f t="shared" si="59"/>
        <v>0</v>
      </c>
      <c r="AB86" s="73">
        <f t="shared" si="59"/>
        <v>0</v>
      </c>
      <c r="AC86" s="73">
        <f t="shared" si="59"/>
        <v>0</v>
      </c>
      <c r="AD86" s="174">
        <f t="shared" si="59"/>
        <v>0</v>
      </c>
      <c r="AE86" s="173">
        <f t="shared" si="59"/>
        <v>32</v>
      </c>
      <c r="AF86" s="73">
        <f t="shared" si="59"/>
        <v>0</v>
      </c>
      <c r="AG86" s="73">
        <f t="shared" si="59"/>
        <v>0</v>
      </c>
      <c r="AH86" s="237">
        <f t="shared" si="59"/>
        <v>0</v>
      </c>
      <c r="AI86" s="230">
        <f t="shared" si="59"/>
        <v>0</v>
      </c>
      <c r="AJ86" s="173">
        <f t="shared" si="59"/>
        <v>69</v>
      </c>
      <c r="AK86" s="73">
        <f t="shared" si="59"/>
        <v>0</v>
      </c>
      <c r="AL86" s="73">
        <f t="shared" si="59"/>
        <v>0</v>
      </c>
      <c r="AM86" s="73">
        <f t="shared" si="59"/>
        <v>0</v>
      </c>
      <c r="AN86" s="174">
        <f t="shared" si="59"/>
        <v>0</v>
      </c>
      <c r="AO86" s="252">
        <f t="shared" si="59"/>
        <v>45</v>
      </c>
      <c r="AP86" s="73">
        <f t="shared" si="59"/>
        <v>0</v>
      </c>
      <c r="AQ86" s="73">
        <f t="shared" si="59"/>
        <v>0</v>
      </c>
      <c r="AR86" s="73">
        <f t="shared" si="59"/>
        <v>0</v>
      </c>
      <c r="AS86" s="230">
        <f t="shared" si="59"/>
        <v>0</v>
      </c>
      <c r="AT86" s="173">
        <f t="shared" si="59"/>
        <v>52</v>
      </c>
      <c r="AU86" s="73">
        <f t="shared" si="59"/>
        <v>0</v>
      </c>
      <c r="AV86" s="73">
        <f t="shared" si="59"/>
        <v>72</v>
      </c>
      <c r="AW86" s="73">
        <f t="shared" si="59"/>
        <v>0</v>
      </c>
      <c r="AX86" s="174">
        <f t="shared" si="59"/>
        <v>0</v>
      </c>
      <c r="AY86" s="237">
        <f t="shared" si="59"/>
        <v>64</v>
      </c>
      <c r="AZ86" s="73">
        <f t="shared" si="59"/>
        <v>0</v>
      </c>
      <c r="BA86" s="73">
        <f t="shared" si="59"/>
        <v>72</v>
      </c>
      <c r="BB86" s="73">
        <f t="shared" si="59"/>
        <v>0</v>
      </c>
      <c r="BC86" s="230">
        <f t="shared" si="59"/>
        <v>0</v>
      </c>
      <c r="BD86" s="173">
        <f t="shared" si="59"/>
        <v>90</v>
      </c>
      <c r="BE86" s="73">
        <f t="shared" si="59"/>
        <v>0</v>
      </c>
      <c r="BF86" s="73">
        <f t="shared" si="59"/>
        <v>36</v>
      </c>
      <c r="BG86" s="73">
        <f t="shared" si="59"/>
        <v>6</v>
      </c>
      <c r="BH86" s="319">
        <f t="shared" si="59"/>
        <v>6</v>
      </c>
      <c r="BI86" s="48"/>
      <c r="BQ86" s="420"/>
    </row>
    <row r="87" spans="1:69" ht="38.25" x14ac:dyDescent="0.25">
      <c r="A87" s="81" t="s">
        <v>101</v>
      </c>
      <c r="B87" s="6" t="s">
        <v>221</v>
      </c>
      <c r="C87" s="3" t="s">
        <v>106</v>
      </c>
      <c r="D87" s="374">
        <v>85</v>
      </c>
      <c r="E87" s="20">
        <f>F87-D87</f>
        <v>16</v>
      </c>
      <c r="F87" s="11">
        <f t="shared" si="52"/>
        <v>101</v>
      </c>
      <c r="G87" s="32">
        <v>101</v>
      </c>
      <c r="H87" s="11">
        <f t="shared" si="32"/>
        <v>0</v>
      </c>
      <c r="I87" s="11">
        <f t="shared" si="33"/>
        <v>101</v>
      </c>
      <c r="J87" s="72">
        <f t="shared" si="58"/>
        <v>101</v>
      </c>
      <c r="K87" s="11">
        <f t="shared" si="34"/>
        <v>51</v>
      </c>
      <c r="L87" s="183">
        <v>50</v>
      </c>
      <c r="M87" s="15"/>
      <c r="N87" s="15"/>
      <c r="O87" s="15">
        <f>X87+AC87+AH87+AM87+AR87+AW87+BB87+BG87</f>
        <v>0</v>
      </c>
      <c r="P87" s="15">
        <v>0</v>
      </c>
      <c r="Q87" s="15">
        <f>Y87+AD87+AI87+AN87+AS87+AX87+BC87+BH87</f>
        <v>0</v>
      </c>
      <c r="R87" s="198"/>
      <c r="S87" s="264"/>
      <c r="T87" s="264"/>
      <c r="U87" s="246"/>
      <c r="V87" s="16"/>
      <c r="W87" s="15"/>
      <c r="X87" s="33"/>
      <c r="Y87" s="226"/>
      <c r="Z87" s="139"/>
      <c r="AA87" s="16"/>
      <c r="AB87" s="280"/>
      <c r="AC87" s="187"/>
      <c r="AD87" s="152"/>
      <c r="AE87" s="140">
        <v>32</v>
      </c>
      <c r="AF87" s="16"/>
      <c r="AG87" s="15"/>
      <c r="AH87" s="187"/>
      <c r="AI87" s="226"/>
      <c r="AJ87" s="141">
        <v>69</v>
      </c>
      <c r="AK87" s="16"/>
      <c r="AL87" s="280"/>
      <c r="AM87" s="187"/>
      <c r="AN87" s="152"/>
      <c r="AO87" s="249"/>
      <c r="AP87" s="16"/>
      <c r="AQ87" s="15"/>
      <c r="AR87" s="33"/>
      <c r="AS87" s="226"/>
      <c r="AT87" s="140"/>
      <c r="AU87" s="16"/>
      <c r="AV87" s="15"/>
      <c r="AW87" s="33"/>
      <c r="AX87" s="152"/>
      <c r="AY87" s="280"/>
      <c r="AZ87" s="16"/>
      <c r="BA87" s="15"/>
      <c r="BB87" s="33"/>
      <c r="BC87" s="226"/>
      <c r="BD87" s="140"/>
      <c r="BE87" s="16"/>
      <c r="BF87" s="15"/>
      <c r="BG87" s="33"/>
      <c r="BH87" s="315"/>
      <c r="BI87" s="48"/>
      <c r="BQ87" s="420"/>
    </row>
    <row r="88" spans="1:69" ht="25.5" x14ac:dyDescent="0.25">
      <c r="A88" s="81" t="s">
        <v>102</v>
      </c>
      <c r="B88" s="6" t="s">
        <v>222</v>
      </c>
      <c r="C88" s="3" t="s">
        <v>106</v>
      </c>
      <c r="D88" s="374">
        <v>86</v>
      </c>
      <c r="E88" s="20">
        <f t="shared" ref="E88:E93" si="60">F88-D88</f>
        <v>11</v>
      </c>
      <c r="F88" s="11">
        <f t="shared" si="52"/>
        <v>97</v>
      </c>
      <c r="G88" s="32">
        <v>97</v>
      </c>
      <c r="H88" s="11">
        <f t="shared" si="32"/>
        <v>0</v>
      </c>
      <c r="I88" s="11">
        <f t="shared" si="33"/>
        <v>97</v>
      </c>
      <c r="J88" s="72">
        <f t="shared" si="58"/>
        <v>97</v>
      </c>
      <c r="K88" s="11">
        <f t="shared" si="34"/>
        <v>47</v>
      </c>
      <c r="L88" s="183">
        <v>50</v>
      </c>
      <c r="M88" s="15"/>
      <c r="N88" s="15"/>
      <c r="O88" s="15">
        <f>X88+AC88+AH88+AM88+AR88+AW88+BB88+BG88</f>
        <v>0</v>
      </c>
      <c r="P88" s="15">
        <v>0</v>
      </c>
      <c r="Q88" s="15">
        <f t="shared" ref="Q88:Q89" si="61">Y88+AD88+AI88+AN88+AS88+AX88+BC88+BH88</f>
        <v>0</v>
      </c>
      <c r="R88" s="198"/>
      <c r="S88" s="264"/>
      <c r="T88" s="264"/>
      <c r="U88" s="246"/>
      <c r="V88" s="16"/>
      <c r="W88" s="15"/>
      <c r="X88" s="33"/>
      <c r="Y88" s="226"/>
      <c r="Z88" s="139"/>
      <c r="AA88" s="16"/>
      <c r="AB88" s="280"/>
      <c r="AC88" s="187"/>
      <c r="AD88" s="152"/>
      <c r="AE88" s="139"/>
      <c r="AF88" s="16"/>
      <c r="AG88" s="15"/>
      <c r="AH88" s="187"/>
      <c r="AI88" s="226"/>
      <c r="AJ88" s="139"/>
      <c r="AK88" s="16"/>
      <c r="AL88" s="280"/>
      <c r="AM88" s="187"/>
      <c r="AN88" s="152"/>
      <c r="AO88" s="249">
        <v>45</v>
      </c>
      <c r="AP88" s="16"/>
      <c r="AQ88" s="15"/>
      <c r="AR88" s="33"/>
      <c r="AS88" s="226"/>
      <c r="AT88" s="141">
        <v>52</v>
      </c>
      <c r="AU88" s="16"/>
      <c r="AV88" s="15"/>
      <c r="AW88" s="33"/>
      <c r="AX88" s="152"/>
      <c r="AY88" s="280"/>
      <c r="AZ88" s="16"/>
      <c r="BA88" s="15"/>
      <c r="BB88" s="33"/>
      <c r="BC88" s="226"/>
      <c r="BD88" s="140"/>
      <c r="BE88" s="16"/>
      <c r="BF88" s="15"/>
      <c r="BG88" s="33"/>
      <c r="BH88" s="315"/>
      <c r="BI88" s="48"/>
      <c r="BQ88" s="420"/>
    </row>
    <row r="89" spans="1:69" ht="25.5" x14ac:dyDescent="0.25">
      <c r="A89" s="81" t="s">
        <v>103</v>
      </c>
      <c r="B89" s="6" t="s">
        <v>223</v>
      </c>
      <c r="C89" s="3" t="s">
        <v>106</v>
      </c>
      <c r="D89" s="374">
        <v>85</v>
      </c>
      <c r="E89" s="20">
        <f t="shared" si="60"/>
        <v>69</v>
      </c>
      <c r="F89" s="11">
        <f t="shared" si="52"/>
        <v>154</v>
      </c>
      <c r="G89" s="32">
        <v>154</v>
      </c>
      <c r="H89" s="11">
        <f t="shared" si="32"/>
        <v>0</v>
      </c>
      <c r="I89" s="11">
        <f t="shared" si="33"/>
        <v>154</v>
      </c>
      <c r="J89" s="72">
        <f t="shared" si="58"/>
        <v>154</v>
      </c>
      <c r="K89" s="11">
        <f t="shared" si="34"/>
        <v>94</v>
      </c>
      <c r="L89" s="183">
        <v>60</v>
      </c>
      <c r="M89" s="15"/>
      <c r="N89" s="15"/>
      <c r="O89" s="15">
        <f>X89+AC89+AH89+AM89+AR89+AW89+BB89+BG89</f>
        <v>0</v>
      </c>
      <c r="P89" s="15">
        <v>0</v>
      </c>
      <c r="Q89" s="15">
        <f t="shared" si="61"/>
        <v>0</v>
      </c>
      <c r="R89" s="198"/>
      <c r="S89" s="264"/>
      <c r="T89" s="264"/>
      <c r="U89" s="246"/>
      <c r="V89" s="16"/>
      <c r="W89" s="15"/>
      <c r="X89" s="33"/>
      <c r="Y89" s="226"/>
      <c r="Z89" s="139"/>
      <c r="AA89" s="16"/>
      <c r="AB89" s="280"/>
      <c r="AC89" s="187"/>
      <c r="AD89" s="152"/>
      <c r="AE89" s="139"/>
      <c r="AF89" s="16"/>
      <c r="AG89" s="15"/>
      <c r="AH89" s="187"/>
      <c r="AI89" s="226"/>
      <c r="AJ89" s="139"/>
      <c r="AK89" s="16"/>
      <c r="AL89" s="280"/>
      <c r="AM89" s="187"/>
      <c r="AN89" s="152"/>
      <c r="AO89" s="249"/>
      <c r="AP89" s="16"/>
      <c r="AQ89" s="15"/>
      <c r="AR89" s="33"/>
      <c r="AS89" s="226"/>
      <c r="AT89" s="140"/>
      <c r="AU89" s="16"/>
      <c r="AV89" s="15"/>
      <c r="AW89" s="33"/>
      <c r="AX89" s="152"/>
      <c r="AY89" s="280">
        <v>64</v>
      </c>
      <c r="AZ89" s="16"/>
      <c r="BA89" s="15"/>
      <c r="BB89" s="33"/>
      <c r="BC89" s="226"/>
      <c r="BD89" s="141">
        <v>90</v>
      </c>
      <c r="BE89" s="16"/>
      <c r="BF89" s="15"/>
      <c r="BG89" s="33"/>
      <c r="BH89" s="315"/>
      <c r="BI89" s="48"/>
      <c r="BQ89" s="420"/>
    </row>
    <row r="90" spans="1:69" ht="20.100000000000001" customHeight="1" x14ac:dyDescent="0.25">
      <c r="A90" s="2" t="s">
        <v>105</v>
      </c>
      <c r="B90" s="1" t="s">
        <v>91</v>
      </c>
      <c r="C90" s="3" t="s">
        <v>106</v>
      </c>
      <c r="D90" s="374">
        <v>72</v>
      </c>
      <c r="E90" s="20">
        <f t="shared" si="60"/>
        <v>0</v>
      </c>
      <c r="F90" s="11">
        <f t="shared" si="52"/>
        <v>72</v>
      </c>
      <c r="G90" s="32">
        <v>72</v>
      </c>
      <c r="H90" s="11">
        <f t="shared" si="32"/>
        <v>0</v>
      </c>
      <c r="I90" s="11">
        <f t="shared" si="33"/>
        <v>0</v>
      </c>
      <c r="J90" s="72">
        <f t="shared" si="58"/>
        <v>0</v>
      </c>
      <c r="K90" s="11">
        <f t="shared" si="34"/>
        <v>0</v>
      </c>
      <c r="L90" s="15"/>
      <c r="M90" s="15"/>
      <c r="N90" s="15">
        <f>W90+AB90+AG90+AL90+AQ90+AV90+BA90+BF90</f>
        <v>72</v>
      </c>
      <c r="O90" s="15">
        <f>X90+AC90+AH90+AM90+AR90+AW90</f>
        <v>0</v>
      </c>
      <c r="P90" s="15">
        <v>0</v>
      </c>
      <c r="Q90" s="15">
        <f>Y90+AD90+AI90+AN90+AS90+AX90</f>
        <v>0</v>
      </c>
      <c r="R90" s="198"/>
      <c r="S90" s="264"/>
      <c r="T90" s="264"/>
      <c r="U90" s="246"/>
      <c r="V90" s="16"/>
      <c r="W90" s="15"/>
      <c r="X90" s="33"/>
      <c r="Y90" s="226"/>
      <c r="Z90" s="139"/>
      <c r="AA90" s="16"/>
      <c r="AB90" s="280"/>
      <c r="AC90" s="187"/>
      <c r="AD90" s="152"/>
      <c r="AE90" s="140"/>
      <c r="AF90" s="16"/>
      <c r="AG90" s="15"/>
      <c r="AH90" s="187"/>
      <c r="AI90" s="226"/>
      <c r="AJ90" s="140"/>
      <c r="AK90" s="16"/>
      <c r="AL90" s="280"/>
      <c r="AM90" s="187"/>
      <c r="AN90" s="152"/>
      <c r="AO90" s="249"/>
      <c r="AP90" s="16"/>
      <c r="AQ90" s="15"/>
      <c r="AR90" s="33"/>
      <c r="AS90" s="226"/>
      <c r="AT90" s="139"/>
      <c r="AU90" s="16"/>
      <c r="AV90" s="15">
        <v>36</v>
      </c>
      <c r="AW90" s="33"/>
      <c r="AX90" s="152"/>
      <c r="AY90" s="280"/>
      <c r="AZ90" s="16"/>
      <c r="BA90" s="13">
        <v>36</v>
      </c>
      <c r="BB90" s="33"/>
      <c r="BC90" s="226"/>
      <c r="BD90" s="140"/>
      <c r="BE90" s="16"/>
      <c r="BF90" s="15"/>
      <c r="BG90" s="33"/>
      <c r="BH90" s="315"/>
      <c r="BI90" s="48"/>
      <c r="BQ90" s="420"/>
    </row>
    <row r="91" spans="1:69" ht="20.100000000000001" customHeight="1" x14ac:dyDescent="0.25">
      <c r="A91" s="2" t="s">
        <v>107</v>
      </c>
      <c r="B91" s="1" t="s">
        <v>134</v>
      </c>
      <c r="C91" s="3" t="s">
        <v>274</v>
      </c>
      <c r="D91" s="374">
        <v>108</v>
      </c>
      <c r="E91" s="20">
        <f t="shared" si="60"/>
        <v>0</v>
      </c>
      <c r="F91" s="11">
        <f t="shared" si="52"/>
        <v>108</v>
      </c>
      <c r="G91" s="32">
        <v>108</v>
      </c>
      <c r="H91" s="11">
        <f t="shared" si="32"/>
        <v>0</v>
      </c>
      <c r="I91" s="11">
        <f t="shared" si="33"/>
        <v>0</v>
      </c>
      <c r="J91" s="72">
        <f t="shared" si="58"/>
        <v>0</v>
      </c>
      <c r="K91" s="11">
        <f t="shared" si="34"/>
        <v>0</v>
      </c>
      <c r="L91" s="15"/>
      <c r="M91" s="15"/>
      <c r="N91" s="15">
        <f>W91+AB91+AG91+AL91+AQ91+AV91+BA91+BF91</f>
        <v>108</v>
      </c>
      <c r="O91" s="15">
        <f>X91+AC91+AH91+AM91+AR91+AW91</f>
        <v>0</v>
      </c>
      <c r="P91" s="15">
        <v>0</v>
      </c>
      <c r="Q91" s="15">
        <f>Y91+AD91+AI91+AN91+AS91+AX91</f>
        <v>0</v>
      </c>
      <c r="R91" s="198"/>
      <c r="S91" s="264"/>
      <c r="T91" s="264"/>
      <c r="U91" s="246"/>
      <c r="V91" s="16"/>
      <c r="W91" s="15"/>
      <c r="X91" s="33"/>
      <c r="Y91" s="226"/>
      <c r="Z91" s="139"/>
      <c r="AA91" s="16"/>
      <c r="AB91" s="280"/>
      <c r="AC91" s="187"/>
      <c r="AD91" s="152"/>
      <c r="AE91" s="139"/>
      <c r="AF91" s="16"/>
      <c r="AG91" s="15"/>
      <c r="AH91" s="187"/>
      <c r="AI91" s="226"/>
      <c r="AJ91" s="139"/>
      <c r="AK91" s="16"/>
      <c r="AL91" s="280"/>
      <c r="AM91" s="187"/>
      <c r="AN91" s="152"/>
      <c r="AO91" s="249"/>
      <c r="AP91" s="16"/>
      <c r="AQ91" s="15"/>
      <c r="AR91" s="33"/>
      <c r="AS91" s="226"/>
      <c r="AT91" s="139"/>
      <c r="AU91" s="16"/>
      <c r="AV91" s="15">
        <v>36</v>
      </c>
      <c r="AW91" s="33"/>
      <c r="AX91" s="152"/>
      <c r="AY91" s="280"/>
      <c r="AZ91" s="16"/>
      <c r="BA91" s="15">
        <v>36</v>
      </c>
      <c r="BB91" s="33"/>
      <c r="BC91" s="226"/>
      <c r="BD91" s="140"/>
      <c r="BE91" s="16"/>
      <c r="BF91" s="397">
        <v>36</v>
      </c>
      <c r="BG91" s="33"/>
      <c r="BH91" s="315"/>
      <c r="BI91" s="48"/>
      <c r="BQ91" s="420"/>
    </row>
    <row r="92" spans="1:69" ht="20.100000000000001" customHeight="1" x14ac:dyDescent="0.25">
      <c r="A92" s="164" t="s">
        <v>27</v>
      </c>
      <c r="B92" s="165" t="s">
        <v>148</v>
      </c>
      <c r="C92" s="24"/>
      <c r="D92" s="19"/>
      <c r="E92" s="20">
        <f t="shared" si="60"/>
        <v>0</v>
      </c>
      <c r="F92" s="11"/>
      <c r="G92" s="32"/>
      <c r="H92" s="11">
        <f t="shared" si="32"/>
        <v>0</v>
      </c>
      <c r="I92" s="11">
        <f t="shared" si="33"/>
        <v>0</v>
      </c>
      <c r="J92" s="72">
        <f t="shared" si="58"/>
        <v>0</v>
      </c>
      <c r="K92" s="11">
        <f t="shared" si="34"/>
        <v>0</v>
      </c>
      <c r="L92" s="15"/>
      <c r="M92" s="15"/>
      <c r="N92" s="15"/>
      <c r="O92" s="365">
        <f>SUM(O87:O91)</f>
        <v>0</v>
      </c>
      <c r="P92" s="365">
        <f>SUM(P87:P91)</f>
        <v>0</v>
      </c>
      <c r="Q92" s="365">
        <f>SUM(Q87:Q91)</f>
        <v>0</v>
      </c>
      <c r="R92" s="198"/>
      <c r="S92" s="264"/>
      <c r="T92" s="264"/>
      <c r="U92" s="246"/>
      <c r="V92" s="16"/>
      <c r="W92" s="15"/>
      <c r="X92" s="33"/>
      <c r="Y92" s="226"/>
      <c r="Z92" s="139"/>
      <c r="AA92" s="16"/>
      <c r="AB92" s="280"/>
      <c r="AC92" s="187"/>
      <c r="AD92" s="152"/>
      <c r="AE92" s="139"/>
      <c r="AF92" s="16"/>
      <c r="AG92" s="15"/>
      <c r="AH92" s="187"/>
      <c r="AI92" s="226"/>
      <c r="AJ92" s="139"/>
      <c r="AK92" s="16"/>
      <c r="AL92" s="280"/>
      <c r="AM92" s="187"/>
      <c r="AN92" s="152"/>
      <c r="AO92" s="249"/>
      <c r="AP92" s="16"/>
      <c r="AQ92" s="15"/>
      <c r="AR92" s="33"/>
      <c r="AS92" s="226"/>
      <c r="AT92" s="140"/>
      <c r="AU92" s="16"/>
      <c r="AV92" s="15"/>
      <c r="AW92" s="33"/>
      <c r="AX92" s="152"/>
      <c r="AY92" s="280"/>
      <c r="AZ92" s="16"/>
      <c r="BA92" s="15"/>
      <c r="BB92" s="33"/>
      <c r="BC92" s="226"/>
      <c r="BD92" s="140"/>
      <c r="BE92" s="16"/>
      <c r="BF92" s="15"/>
      <c r="BG92" s="33"/>
      <c r="BH92" s="315"/>
      <c r="BI92" s="48"/>
      <c r="BQ92" s="420"/>
    </row>
    <row r="93" spans="1:69" ht="20.100000000000001" customHeight="1" x14ac:dyDescent="0.25">
      <c r="A93" s="81" t="s">
        <v>162</v>
      </c>
      <c r="B93" s="6" t="s">
        <v>94</v>
      </c>
      <c r="C93" s="24" t="s">
        <v>198</v>
      </c>
      <c r="D93" s="376"/>
      <c r="E93" s="20">
        <f t="shared" si="60"/>
        <v>12</v>
      </c>
      <c r="F93" s="11">
        <f t="shared" si="52"/>
        <v>12</v>
      </c>
      <c r="G93" s="32"/>
      <c r="H93" s="11">
        <f t="shared" si="32"/>
        <v>0</v>
      </c>
      <c r="I93" s="11">
        <f t="shared" si="33"/>
        <v>0</v>
      </c>
      <c r="J93" s="72">
        <f t="shared" si="58"/>
        <v>0</v>
      </c>
      <c r="K93" s="11">
        <f t="shared" si="34"/>
        <v>0</v>
      </c>
      <c r="L93" s="15"/>
      <c r="M93" s="15"/>
      <c r="N93" s="15"/>
      <c r="O93" s="323">
        <f>X93+AC93+AH93+AM93+AR93+AW93+BB93+BG93</f>
        <v>6</v>
      </c>
      <c r="P93" s="323">
        <f>V93+AA93+AF93+AK93+AP93+AU93+AZ93+BE93</f>
        <v>0</v>
      </c>
      <c r="Q93" s="323">
        <f>Y93+AD93+AI93+AN93+AS93+AX93+BC93+BH93</f>
        <v>6</v>
      </c>
      <c r="R93" s="198"/>
      <c r="S93" s="264"/>
      <c r="T93" s="264"/>
      <c r="U93" s="246"/>
      <c r="V93" s="16"/>
      <c r="W93" s="15"/>
      <c r="X93" s="33"/>
      <c r="Y93" s="226"/>
      <c r="Z93" s="139"/>
      <c r="AA93" s="16"/>
      <c r="AB93" s="280"/>
      <c r="AC93" s="187"/>
      <c r="AD93" s="152"/>
      <c r="AE93" s="139"/>
      <c r="AF93" s="16"/>
      <c r="AG93" s="15"/>
      <c r="AH93" s="187"/>
      <c r="AI93" s="226"/>
      <c r="AJ93" s="139"/>
      <c r="AK93" s="16"/>
      <c r="AL93" s="280"/>
      <c r="AM93" s="187"/>
      <c r="AN93" s="152"/>
      <c r="AO93" s="249"/>
      <c r="AP93" s="16"/>
      <c r="AQ93" s="15"/>
      <c r="AR93" s="33"/>
      <c r="AS93" s="226"/>
      <c r="AT93" s="140"/>
      <c r="AU93" s="16"/>
      <c r="AV93" s="15"/>
      <c r="AW93" s="33"/>
      <c r="AX93" s="152"/>
      <c r="AY93" s="280"/>
      <c r="AZ93" s="16"/>
      <c r="BA93" s="15"/>
      <c r="BB93" s="33"/>
      <c r="BC93" s="226"/>
      <c r="BD93" s="140"/>
      <c r="BE93" s="16"/>
      <c r="BF93" s="15"/>
      <c r="BG93" s="26">
        <v>6</v>
      </c>
      <c r="BH93" s="378">
        <v>6</v>
      </c>
      <c r="BI93" s="48"/>
      <c r="BQ93" s="420"/>
    </row>
    <row r="94" spans="1:69" ht="39" x14ac:dyDescent="0.25">
      <c r="A94" s="22" t="s">
        <v>308</v>
      </c>
      <c r="B94" s="23" t="s">
        <v>224</v>
      </c>
      <c r="C94" s="391" t="s">
        <v>241</v>
      </c>
      <c r="D94" s="73">
        <f>SUM(D95:D100)</f>
        <v>364</v>
      </c>
      <c r="E94" s="73">
        <f>SUM(E95:E100)</f>
        <v>29</v>
      </c>
      <c r="F94" s="73">
        <f>SUM(F95:F96)+F99+F100</f>
        <v>285</v>
      </c>
      <c r="G94" s="73">
        <f>SUM(G95:G96)+G99+G100</f>
        <v>267</v>
      </c>
      <c r="H94" s="73">
        <f t="shared" ref="H94:BH94" si="62">SUM(H95:H100)</f>
        <v>6</v>
      </c>
      <c r="I94" s="73">
        <f t="shared" si="62"/>
        <v>267</v>
      </c>
      <c r="J94" s="72">
        <f t="shared" si="58"/>
        <v>267</v>
      </c>
      <c r="K94" s="73">
        <f t="shared" si="62"/>
        <v>153</v>
      </c>
      <c r="L94" s="73">
        <f t="shared" si="62"/>
        <v>114</v>
      </c>
      <c r="M94" s="73">
        <f t="shared" si="62"/>
        <v>0</v>
      </c>
      <c r="N94" s="73">
        <f t="shared" si="62"/>
        <v>108</v>
      </c>
      <c r="O94" s="73">
        <f>SUM(O99:O100)</f>
        <v>6</v>
      </c>
      <c r="P94" s="73">
        <f>SUM(P99:P100)</f>
        <v>6</v>
      </c>
      <c r="Q94" s="73">
        <f>SUM(Q99:Q100)</f>
        <v>6</v>
      </c>
      <c r="R94" s="168"/>
      <c r="S94" s="265"/>
      <c r="T94" s="265"/>
      <c r="U94" s="252">
        <f t="shared" si="62"/>
        <v>0</v>
      </c>
      <c r="V94" s="73">
        <f t="shared" si="62"/>
        <v>0</v>
      </c>
      <c r="W94" s="73">
        <f t="shared" si="62"/>
        <v>0</v>
      </c>
      <c r="X94" s="73">
        <f t="shared" si="62"/>
        <v>0</v>
      </c>
      <c r="Y94" s="230">
        <f t="shared" si="62"/>
        <v>0</v>
      </c>
      <c r="Z94" s="173">
        <f t="shared" si="62"/>
        <v>0</v>
      </c>
      <c r="AA94" s="73">
        <f t="shared" si="62"/>
        <v>0</v>
      </c>
      <c r="AB94" s="73">
        <f t="shared" si="62"/>
        <v>0</v>
      </c>
      <c r="AC94" s="73">
        <f t="shared" si="62"/>
        <v>0</v>
      </c>
      <c r="AD94" s="174">
        <f t="shared" si="62"/>
        <v>0</v>
      </c>
      <c r="AE94" s="173">
        <f t="shared" si="62"/>
        <v>0</v>
      </c>
      <c r="AF94" s="73">
        <f t="shared" si="62"/>
        <v>0</v>
      </c>
      <c r="AG94" s="73">
        <f t="shared" si="62"/>
        <v>0</v>
      </c>
      <c r="AH94" s="237">
        <f t="shared" si="62"/>
        <v>0</v>
      </c>
      <c r="AI94" s="230">
        <f t="shared" si="62"/>
        <v>0</v>
      </c>
      <c r="AJ94" s="173">
        <f t="shared" si="62"/>
        <v>0</v>
      </c>
      <c r="AK94" s="73">
        <f t="shared" si="62"/>
        <v>0</v>
      </c>
      <c r="AL94" s="73">
        <f t="shared" si="62"/>
        <v>0</v>
      </c>
      <c r="AM94" s="73">
        <f t="shared" si="62"/>
        <v>0</v>
      </c>
      <c r="AN94" s="174">
        <f t="shared" si="62"/>
        <v>0</v>
      </c>
      <c r="AO94" s="252">
        <f t="shared" si="62"/>
        <v>150</v>
      </c>
      <c r="AP94" s="73">
        <f t="shared" si="62"/>
        <v>0</v>
      </c>
      <c r="AQ94" s="73">
        <f t="shared" si="62"/>
        <v>0</v>
      </c>
      <c r="AR94" s="73">
        <f t="shared" si="62"/>
        <v>0</v>
      </c>
      <c r="AS94" s="230">
        <f t="shared" si="62"/>
        <v>0</v>
      </c>
      <c r="AT94" s="173">
        <f t="shared" si="62"/>
        <v>117</v>
      </c>
      <c r="AU94" s="73">
        <f t="shared" si="62"/>
        <v>6</v>
      </c>
      <c r="AV94" s="73">
        <f t="shared" si="62"/>
        <v>108</v>
      </c>
      <c r="AW94" s="73">
        <f t="shared" si="62"/>
        <v>6</v>
      </c>
      <c r="AX94" s="174">
        <f t="shared" si="62"/>
        <v>6</v>
      </c>
      <c r="AY94" s="237">
        <f t="shared" si="62"/>
        <v>0</v>
      </c>
      <c r="AZ94" s="73">
        <f t="shared" si="62"/>
        <v>0</v>
      </c>
      <c r="BA94" s="73">
        <f t="shared" si="62"/>
        <v>0</v>
      </c>
      <c r="BB94" s="73">
        <f t="shared" si="62"/>
        <v>0</v>
      </c>
      <c r="BC94" s="230">
        <f t="shared" si="62"/>
        <v>0</v>
      </c>
      <c r="BD94" s="173">
        <f t="shared" si="62"/>
        <v>0</v>
      </c>
      <c r="BE94" s="73">
        <f t="shared" si="62"/>
        <v>0</v>
      </c>
      <c r="BF94" s="73">
        <f t="shared" si="62"/>
        <v>0</v>
      </c>
      <c r="BG94" s="73">
        <f t="shared" si="62"/>
        <v>0</v>
      </c>
      <c r="BH94" s="319">
        <f t="shared" si="62"/>
        <v>0</v>
      </c>
      <c r="BI94" s="48"/>
      <c r="BQ94" s="420"/>
    </row>
    <row r="95" spans="1:69" ht="25.5" x14ac:dyDescent="0.25">
      <c r="A95" s="81" t="s">
        <v>109</v>
      </c>
      <c r="B95" s="6" t="s">
        <v>225</v>
      </c>
      <c r="C95" s="3" t="s">
        <v>275</v>
      </c>
      <c r="D95" s="374">
        <v>114</v>
      </c>
      <c r="E95" s="20">
        <f>F95-D95</f>
        <v>11</v>
      </c>
      <c r="F95" s="11">
        <f t="shared" si="52"/>
        <v>125</v>
      </c>
      <c r="G95" s="32">
        <v>125</v>
      </c>
      <c r="H95" s="11">
        <f t="shared" si="32"/>
        <v>0</v>
      </c>
      <c r="I95" s="11">
        <f t="shared" si="33"/>
        <v>125</v>
      </c>
      <c r="J95" s="72">
        <f t="shared" si="58"/>
        <v>125</v>
      </c>
      <c r="K95" s="11">
        <f t="shared" si="34"/>
        <v>65</v>
      </c>
      <c r="L95" s="183">
        <v>60</v>
      </c>
      <c r="M95" s="15"/>
      <c r="N95" s="15"/>
      <c r="O95" s="15">
        <f>X95+AC95+AH95+AM95+AR95+AW95+BB95+BG95</f>
        <v>0</v>
      </c>
      <c r="P95" s="15">
        <v>0</v>
      </c>
      <c r="Q95" s="15">
        <f>Y95+AD95+AI95+AN95+AS95+AX95+BC95+BH95</f>
        <v>0</v>
      </c>
      <c r="R95" s="198"/>
      <c r="S95" s="264"/>
      <c r="T95" s="264"/>
      <c r="U95" s="246"/>
      <c r="V95" s="16"/>
      <c r="W95" s="15"/>
      <c r="X95" s="33"/>
      <c r="Y95" s="226"/>
      <c r="Z95" s="139"/>
      <c r="AA95" s="16"/>
      <c r="AB95" s="280"/>
      <c r="AC95" s="187"/>
      <c r="AD95" s="152"/>
      <c r="AE95" s="140"/>
      <c r="AF95" s="16"/>
      <c r="AG95" s="15"/>
      <c r="AH95" s="187"/>
      <c r="AI95" s="226"/>
      <c r="AJ95" s="139"/>
      <c r="AK95" s="16"/>
      <c r="AL95" s="280"/>
      <c r="AM95" s="187"/>
      <c r="AN95" s="152"/>
      <c r="AO95" s="246">
        <v>60</v>
      </c>
      <c r="AP95" s="16"/>
      <c r="AQ95" s="15"/>
      <c r="AR95" s="33"/>
      <c r="AS95" s="226"/>
      <c r="AT95" s="389">
        <v>65</v>
      </c>
      <c r="AU95" s="16"/>
      <c r="AV95" s="15"/>
      <c r="AW95" s="33"/>
      <c r="AX95" s="152"/>
      <c r="AY95" s="280"/>
      <c r="AZ95" s="16"/>
      <c r="BA95" s="15"/>
      <c r="BB95" s="33"/>
      <c r="BC95" s="226"/>
      <c r="BD95" s="140"/>
      <c r="BE95" s="16"/>
      <c r="BF95" s="15"/>
      <c r="BG95" s="33"/>
      <c r="BH95" s="315"/>
      <c r="BI95" s="48"/>
      <c r="BQ95" s="420"/>
    </row>
    <row r="96" spans="1:69" ht="25.5" customHeight="1" x14ac:dyDescent="0.25">
      <c r="A96" s="81" t="s">
        <v>173</v>
      </c>
      <c r="B96" s="6" t="s">
        <v>276</v>
      </c>
      <c r="C96" s="3" t="s">
        <v>275</v>
      </c>
      <c r="D96" s="374">
        <v>142</v>
      </c>
      <c r="E96" s="20">
        <f t="shared" ref="E96:E100" si="63">F96-D96</f>
        <v>0</v>
      </c>
      <c r="F96" s="11">
        <f t="shared" si="52"/>
        <v>142</v>
      </c>
      <c r="G96" s="32">
        <v>142</v>
      </c>
      <c r="H96" s="11">
        <f t="shared" si="32"/>
        <v>0</v>
      </c>
      <c r="I96" s="11">
        <f t="shared" si="33"/>
        <v>142</v>
      </c>
      <c r="J96" s="72">
        <f t="shared" si="58"/>
        <v>142</v>
      </c>
      <c r="K96" s="11">
        <f t="shared" si="34"/>
        <v>88</v>
      </c>
      <c r="L96" s="183">
        <v>54</v>
      </c>
      <c r="M96" s="15"/>
      <c r="N96" s="15"/>
      <c r="O96" s="15">
        <f>X96+AC96+AH96+AM96+AR96+AW96+BB96+BG96</f>
        <v>0</v>
      </c>
      <c r="P96" s="15">
        <v>0</v>
      </c>
      <c r="Q96" s="15">
        <f>Y96+AD96+AI96+AN96+AS96+AX96+BC96+BH96</f>
        <v>0</v>
      </c>
      <c r="R96" s="198"/>
      <c r="S96" s="264"/>
      <c r="T96" s="264"/>
      <c r="U96" s="246"/>
      <c r="V96" s="16"/>
      <c r="W96" s="15"/>
      <c r="X96" s="33"/>
      <c r="Y96" s="226"/>
      <c r="Z96" s="139"/>
      <c r="AA96" s="16"/>
      <c r="AB96" s="280"/>
      <c r="AC96" s="187"/>
      <c r="AD96" s="152"/>
      <c r="AE96" s="139"/>
      <c r="AF96" s="16"/>
      <c r="AG96" s="15"/>
      <c r="AH96" s="187"/>
      <c r="AI96" s="226"/>
      <c r="AJ96" s="139"/>
      <c r="AK96" s="16"/>
      <c r="AL96" s="280"/>
      <c r="AM96" s="187"/>
      <c r="AN96" s="152"/>
      <c r="AO96" s="249">
        <v>90</v>
      </c>
      <c r="AP96" s="16"/>
      <c r="AQ96" s="15"/>
      <c r="AR96" s="33"/>
      <c r="AS96" s="226"/>
      <c r="AT96" s="389">
        <v>52</v>
      </c>
      <c r="AU96" s="16"/>
      <c r="AV96" s="15"/>
      <c r="AW96" s="33"/>
      <c r="AX96" s="152"/>
      <c r="AY96" s="280"/>
      <c r="AZ96" s="16"/>
      <c r="BA96" s="15"/>
      <c r="BB96" s="33"/>
      <c r="BC96" s="226"/>
      <c r="BD96" s="140"/>
      <c r="BE96" s="16"/>
      <c r="BF96" s="15"/>
      <c r="BG96" s="33"/>
      <c r="BH96" s="315"/>
      <c r="BI96" s="48"/>
      <c r="BQ96" s="420"/>
    </row>
    <row r="97" spans="1:69" ht="20.100000000000001" customHeight="1" x14ac:dyDescent="0.25">
      <c r="A97" s="2" t="s">
        <v>110</v>
      </c>
      <c r="B97" s="1" t="s">
        <v>91</v>
      </c>
      <c r="C97" s="24" t="s">
        <v>49</v>
      </c>
      <c r="D97" s="374">
        <v>36</v>
      </c>
      <c r="E97" s="20">
        <f t="shared" si="63"/>
        <v>0</v>
      </c>
      <c r="F97" s="11">
        <f t="shared" si="52"/>
        <v>36</v>
      </c>
      <c r="G97" s="32">
        <v>36</v>
      </c>
      <c r="H97" s="11">
        <f t="shared" si="32"/>
        <v>0</v>
      </c>
      <c r="I97" s="11">
        <f t="shared" si="33"/>
        <v>0</v>
      </c>
      <c r="J97" s="72">
        <f t="shared" si="58"/>
        <v>0</v>
      </c>
      <c r="K97" s="11">
        <f t="shared" si="34"/>
        <v>0</v>
      </c>
      <c r="L97" s="15"/>
      <c r="M97" s="15"/>
      <c r="N97" s="15">
        <f>W97+AB97+AG97+AL97+AQ97+AV97+BA97+BF97</f>
        <v>36</v>
      </c>
      <c r="O97" s="15">
        <f>X97+AC97+AH97+AM97+AR97+AW97</f>
        <v>0</v>
      </c>
      <c r="P97" s="15">
        <v>0</v>
      </c>
      <c r="Q97" s="15">
        <f>Y97+AD97+AI97+AN97+AS97+AX97</f>
        <v>0</v>
      </c>
      <c r="R97" s="198"/>
      <c r="S97" s="264"/>
      <c r="T97" s="264"/>
      <c r="U97" s="246"/>
      <c r="V97" s="16"/>
      <c r="W97" s="15"/>
      <c r="X97" s="33"/>
      <c r="Y97" s="226"/>
      <c r="Z97" s="139"/>
      <c r="AA97" s="16"/>
      <c r="AB97" s="280"/>
      <c r="AC97" s="187"/>
      <c r="AD97" s="152"/>
      <c r="AE97" s="140"/>
      <c r="AF97" s="16"/>
      <c r="AG97" s="15"/>
      <c r="AH97" s="187"/>
      <c r="AI97" s="226"/>
      <c r="AJ97" s="139"/>
      <c r="AK97" s="16"/>
      <c r="AL97" s="280"/>
      <c r="AM97" s="187"/>
      <c r="AN97" s="152"/>
      <c r="AO97" s="249"/>
      <c r="AP97" s="16"/>
      <c r="AQ97" s="15"/>
      <c r="AR97" s="33"/>
      <c r="AS97" s="226"/>
      <c r="AT97" s="139"/>
      <c r="AU97" s="16"/>
      <c r="AV97" s="13">
        <v>36</v>
      </c>
      <c r="AW97" s="33"/>
      <c r="AX97" s="152"/>
      <c r="AY97" s="280"/>
      <c r="AZ97" s="16"/>
      <c r="BA97" s="15"/>
      <c r="BB97" s="33"/>
      <c r="BC97" s="226"/>
      <c r="BD97" s="140"/>
      <c r="BE97" s="16"/>
      <c r="BF97" s="15"/>
      <c r="BG97" s="33"/>
      <c r="BH97" s="315"/>
      <c r="BI97" s="48"/>
      <c r="BQ97" s="420"/>
    </row>
    <row r="98" spans="1:69" ht="20.100000000000001" customHeight="1" x14ac:dyDescent="0.25">
      <c r="A98" s="2" t="s">
        <v>111</v>
      </c>
      <c r="B98" s="1" t="s">
        <v>134</v>
      </c>
      <c r="C98" s="24" t="s">
        <v>49</v>
      </c>
      <c r="D98" s="374">
        <v>72</v>
      </c>
      <c r="E98" s="20">
        <f t="shared" si="63"/>
        <v>0</v>
      </c>
      <c r="F98" s="11">
        <f t="shared" si="52"/>
        <v>72</v>
      </c>
      <c r="G98" s="32">
        <v>108</v>
      </c>
      <c r="H98" s="11">
        <f t="shared" si="32"/>
        <v>0</v>
      </c>
      <c r="I98" s="11">
        <f t="shared" si="33"/>
        <v>0</v>
      </c>
      <c r="J98" s="72">
        <f t="shared" si="58"/>
        <v>0</v>
      </c>
      <c r="K98" s="11">
        <f t="shared" si="34"/>
        <v>0</v>
      </c>
      <c r="L98" s="15"/>
      <c r="M98" s="15"/>
      <c r="N98" s="15">
        <f>W98+AB98+AG98+AL98+AQ98+AV98+BA98+BF98</f>
        <v>72</v>
      </c>
      <c r="O98" s="15">
        <f>X98+AC98+AH98+AM98+AR98+AW98</f>
        <v>0</v>
      </c>
      <c r="P98" s="15">
        <v>0</v>
      </c>
      <c r="Q98" s="15">
        <f>Y98+AD98+AI98+AN98+AS98+AX98</f>
        <v>0</v>
      </c>
      <c r="R98" s="198"/>
      <c r="S98" s="264"/>
      <c r="T98" s="264"/>
      <c r="U98" s="246"/>
      <c r="V98" s="16"/>
      <c r="W98" s="15"/>
      <c r="X98" s="33"/>
      <c r="Y98" s="226"/>
      <c r="Z98" s="139"/>
      <c r="AA98" s="16"/>
      <c r="AB98" s="280"/>
      <c r="AC98" s="187"/>
      <c r="AD98" s="152"/>
      <c r="AE98" s="139"/>
      <c r="AF98" s="16"/>
      <c r="AG98" s="15"/>
      <c r="AH98" s="187"/>
      <c r="AI98" s="226"/>
      <c r="AJ98" s="139"/>
      <c r="AK98" s="16"/>
      <c r="AL98" s="280"/>
      <c r="AM98" s="187"/>
      <c r="AN98" s="152"/>
      <c r="AO98" s="249"/>
      <c r="AP98" s="16"/>
      <c r="AQ98" s="15"/>
      <c r="AR98" s="33"/>
      <c r="AS98" s="226"/>
      <c r="AT98" s="140"/>
      <c r="AU98" s="16"/>
      <c r="AV98" s="13">
        <v>72</v>
      </c>
      <c r="AW98" s="33"/>
      <c r="AX98" s="152"/>
      <c r="AY98" s="280"/>
      <c r="AZ98" s="16"/>
      <c r="BA98" s="15"/>
      <c r="BB98" s="33"/>
      <c r="BC98" s="226"/>
      <c r="BD98" s="140"/>
      <c r="BE98" s="16"/>
      <c r="BF98" s="15"/>
      <c r="BG98" s="33"/>
      <c r="BH98" s="315"/>
      <c r="BI98" s="48"/>
      <c r="BQ98" s="420"/>
    </row>
    <row r="99" spans="1:69" ht="20.100000000000001" customHeight="1" x14ac:dyDescent="0.25">
      <c r="A99" s="164" t="s">
        <v>27</v>
      </c>
      <c r="B99" s="165" t="s">
        <v>148</v>
      </c>
      <c r="C99" s="24"/>
      <c r="D99" s="19"/>
      <c r="E99" s="20">
        <f t="shared" si="63"/>
        <v>0</v>
      </c>
      <c r="F99" s="11"/>
      <c r="G99" s="32"/>
      <c r="H99" s="11">
        <f t="shared" si="32"/>
        <v>0</v>
      </c>
      <c r="I99" s="11">
        <f t="shared" si="33"/>
        <v>0</v>
      </c>
      <c r="J99" s="72">
        <f t="shared" si="58"/>
        <v>0</v>
      </c>
      <c r="K99" s="11">
        <f t="shared" si="34"/>
        <v>0</v>
      </c>
      <c r="L99" s="15"/>
      <c r="M99" s="15"/>
      <c r="N99" s="15"/>
      <c r="O99" s="365">
        <f>SUM(O95:O98)</f>
        <v>0</v>
      </c>
      <c r="P99" s="365">
        <f>SUM(P95:P98)</f>
        <v>0</v>
      </c>
      <c r="Q99" s="365">
        <f>SUM(Q95:Q98)</f>
        <v>0</v>
      </c>
      <c r="R99" s="198"/>
      <c r="S99" s="264"/>
      <c r="T99" s="264"/>
      <c r="U99" s="246"/>
      <c r="V99" s="16"/>
      <c r="W99" s="15"/>
      <c r="X99" s="33"/>
      <c r="Y99" s="226"/>
      <c r="Z99" s="139"/>
      <c r="AA99" s="16"/>
      <c r="AB99" s="280"/>
      <c r="AC99" s="187"/>
      <c r="AD99" s="152"/>
      <c r="AE99" s="139"/>
      <c r="AF99" s="16"/>
      <c r="AG99" s="15"/>
      <c r="AH99" s="187"/>
      <c r="AI99" s="226"/>
      <c r="AJ99" s="139"/>
      <c r="AK99" s="16"/>
      <c r="AL99" s="280"/>
      <c r="AM99" s="187"/>
      <c r="AN99" s="152"/>
      <c r="AO99" s="249"/>
      <c r="AP99" s="16"/>
      <c r="AQ99" s="15"/>
      <c r="AR99" s="33"/>
      <c r="AS99" s="226"/>
      <c r="AT99" s="140"/>
      <c r="AU99" s="16"/>
      <c r="AV99" s="15"/>
      <c r="AW99" s="33"/>
      <c r="AX99" s="152"/>
      <c r="AY99" s="280"/>
      <c r="AZ99" s="16"/>
      <c r="BA99" s="15"/>
      <c r="BB99" s="33"/>
      <c r="BC99" s="226"/>
      <c r="BD99" s="140"/>
      <c r="BE99" s="16"/>
      <c r="BF99" s="15"/>
      <c r="BG99" s="33"/>
      <c r="BH99" s="315"/>
      <c r="BI99" s="48"/>
      <c r="BQ99" s="420"/>
    </row>
    <row r="100" spans="1:69" ht="20.100000000000001" customHeight="1" x14ac:dyDescent="0.25">
      <c r="A100" s="81" t="s">
        <v>144</v>
      </c>
      <c r="B100" s="6" t="s">
        <v>94</v>
      </c>
      <c r="C100" s="24" t="s">
        <v>198</v>
      </c>
      <c r="D100" s="376"/>
      <c r="E100" s="20">
        <f t="shared" si="63"/>
        <v>18</v>
      </c>
      <c r="F100" s="11">
        <f t="shared" si="52"/>
        <v>18</v>
      </c>
      <c r="G100" s="32"/>
      <c r="H100" s="11">
        <f t="shared" si="32"/>
        <v>6</v>
      </c>
      <c r="I100" s="11">
        <f t="shared" si="33"/>
        <v>0</v>
      </c>
      <c r="J100" s="72">
        <f t="shared" si="58"/>
        <v>0</v>
      </c>
      <c r="K100" s="11">
        <f t="shared" si="34"/>
        <v>0</v>
      </c>
      <c r="L100" s="15"/>
      <c r="M100" s="15"/>
      <c r="N100" s="15"/>
      <c r="O100" s="323">
        <f>X100+AC100+AH100+AM100+AR100+AW100+BB100+BG100</f>
        <v>6</v>
      </c>
      <c r="P100" s="323">
        <f>V100+AA100+AF100+AK100+AP100+AU100+AZ100+BE100</f>
        <v>6</v>
      </c>
      <c r="Q100" s="323">
        <f>Y100+AD100+AI100+AN100+AS100+AX100+BC100+BH100</f>
        <v>6</v>
      </c>
      <c r="R100" s="198"/>
      <c r="S100" s="264"/>
      <c r="T100" s="264"/>
      <c r="U100" s="246"/>
      <c r="V100" s="16"/>
      <c r="W100" s="15"/>
      <c r="X100" s="33"/>
      <c r="Y100" s="226"/>
      <c r="Z100" s="139"/>
      <c r="AA100" s="16"/>
      <c r="AB100" s="280"/>
      <c r="AC100" s="187"/>
      <c r="AD100" s="152"/>
      <c r="AE100" s="139"/>
      <c r="AF100" s="16"/>
      <c r="AG100" s="15"/>
      <c r="AH100" s="187"/>
      <c r="AI100" s="226"/>
      <c r="AJ100" s="139"/>
      <c r="AK100" s="16"/>
      <c r="AL100" s="280"/>
      <c r="AM100" s="187"/>
      <c r="AN100" s="152"/>
      <c r="AO100" s="249"/>
      <c r="AP100" s="16"/>
      <c r="AQ100" s="15"/>
      <c r="AR100" s="33"/>
      <c r="AS100" s="226"/>
      <c r="AT100" s="140"/>
      <c r="AU100" s="16">
        <v>6</v>
      </c>
      <c r="AV100" s="15"/>
      <c r="AW100" s="26">
        <v>6</v>
      </c>
      <c r="AX100" s="326">
        <v>6</v>
      </c>
      <c r="AY100" s="280"/>
      <c r="AZ100" s="16"/>
      <c r="BA100" s="15"/>
      <c r="BB100" s="33"/>
      <c r="BC100" s="226"/>
      <c r="BD100" s="140"/>
      <c r="BE100" s="16"/>
      <c r="BF100" s="15"/>
      <c r="BG100" s="33"/>
      <c r="BH100" s="315"/>
      <c r="BI100" s="48"/>
      <c r="BQ100" s="420"/>
    </row>
    <row r="101" spans="1:69" ht="38.25" x14ac:dyDescent="0.25">
      <c r="A101" s="22" t="s">
        <v>309</v>
      </c>
      <c r="B101" s="171" t="s">
        <v>108</v>
      </c>
      <c r="C101" s="390" t="s">
        <v>245</v>
      </c>
      <c r="D101" s="80">
        <f>SUM(D102:D109)</f>
        <v>216</v>
      </c>
      <c r="E101" s="80">
        <f>SUM(E102:E109)</f>
        <v>270</v>
      </c>
      <c r="F101" s="80">
        <f>SUM(F102:F105)+F108+F109</f>
        <v>270</v>
      </c>
      <c r="G101" s="80">
        <f>SUM(G102:G105)+G108+G109</f>
        <v>250</v>
      </c>
      <c r="H101" s="80">
        <f>H102+H106+H107+H108+H109</f>
        <v>0</v>
      </c>
      <c r="I101" s="80">
        <f>I102+I106+I107+I108+I109</f>
        <v>258</v>
      </c>
      <c r="J101" s="72">
        <f t="shared" si="58"/>
        <v>258</v>
      </c>
      <c r="K101" s="80">
        <f t="shared" ref="K101:BH101" si="64">SUM(K102:K109)</f>
        <v>158</v>
      </c>
      <c r="L101" s="80">
        <f t="shared" si="64"/>
        <v>100</v>
      </c>
      <c r="M101" s="80">
        <f t="shared" si="64"/>
        <v>0</v>
      </c>
      <c r="N101" s="80">
        <f t="shared" si="64"/>
        <v>216</v>
      </c>
      <c r="O101" s="80">
        <f>SUM(O108:O109)</f>
        <v>6</v>
      </c>
      <c r="P101" s="80">
        <f>SUM(P108:P109)</f>
        <v>0</v>
      </c>
      <c r="Q101" s="80">
        <f>SUM(Q108:Q109)</f>
        <v>6</v>
      </c>
      <c r="R101" s="168"/>
      <c r="S101" s="265"/>
      <c r="T101" s="265"/>
      <c r="U101" s="250">
        <f t="shared" si="64"/>
        <v>0</v>
      </c>
      <c r="V101" s="80">
        <f t="shared" si="64"/>
        <v>0</v>
      </c>
      <c r="W101" s="80">
        <f t="shared" si="64"/>
        <v>0</v>
      </c>
      <c r="X101" s="80">
        <f t="shared" si="64"/>
        <v>0</v>
      </c>
      <c r="Y101" s="229">
        <f t="shared" si="64"/>
        <v>0</v>
      </c>
      <c r="Z101" s="144">
        <f t="shared" si="64"/>
        <v>0</v>
      </c>
      <c r="AA101" s="80">
        <f t="shared" si="64"/>
        <v>0</v>
      </c>
      <c r="AB101" s="80">
        <f t="shared" si="64"/>
        <v>0</v>
      </c>
      <c r="AC101" s="80">
        <f t="shared" si="64"/>
        <v>0</v>
      </c>
      <c r="AD101" s="155">
        <f t="shared" si="64"/>
        <v>0</v>
      </c>
      <c r="AE101" s="144">
        <f t="shared" si="64"/>
        <v>0</v>
      </c>
      <c r="AF101" s="80">
        <f t="shared" si="64"/>
        <v>0</v>
      </c>
      <c r="AG101" s="80">
        <f t="shared" si="64"/>
        <v>0</v>
      </c>
      <c r="AH101" s="221">
        <f t="shared" si="64"/>
        <v>0</v>
      </c>
      <c r="AI101" s="229">
        <f t="shared" si="64"/>
        <v>0</v>
      </c>
      <c r="AJ101" s="144">
        <f t="shared" si="64"/>
        <v>0</v>
      </c>
      <c r="AK101" s="80">
        <f t="shared" si="64"/>
        <v>0</v>
      </c>
      <c r="AL101" s="80">
        <f t="shared" si="64"/>
        <v>0</v>
      </c>
      <c r="AM101" s="80">
        <f t="shared" si="64"/>
        <v>0</v>
      </c>
      <c r="AN101" s="155">
        <f t="shared" si="64"/>
        <v>0</v>
      </c>
      <c r="AO101" s="250">
        <f t="shared" si="64"/>
        <v>0</v>
      </c>
      <c r="AP101" s="80">
        <f t="shared" si="64"/>
        <v>0</v>
      </c>
      <c r="AQ101" s="80">
        <f t="shared" si="64"/>
        <v>0</v>
      </c>
      <c r="AR101" s="80">
        <f t="shared" si="64"/>
        <v>0</v>
      </c>
      <c r="AS101" s="229">
        <f t="shared" si="64"/>
        <v>0</v>
      </c>
      <c r="AT101" s="144">
        <f t="shared" si="64"/>
        <v>78</v>
      </c>
      <c r="AU101" s="80">
        <f t="shared" si="64"/>
        <v>0</v>
      </c>
      <c r="AV101" s="80">
        <f t="shared" si="64"/>
        <v>0</v>
      </c>
      <c r="AW101" s="80">
        <f t="shared" si="64"/>
        <v>0</v>
      </c>
      <c r="AX101" s="155">
        <f t="shared" si="64"/>
        <v>0</v>
      </c>
      <c r="AY101" s="221">
        <f t="shared" si="64"/>
        <v>72</v>
      </c>
      <c r="AZ101" s="80">
        <f t="shared" si="64"/>
        <v>0</v>
      </c>
      <c r="BA101" s="80">
        <f t="shared" si="64"/>
        <v>180</v>
      </c>
      <c r="BB101" s="80">
        <f t="shared" si="64"/>
        <v>0</v>
      </c>
      <c r="BC101" s="229">
        <f t="shared" si="64"/>
        <v>0</v>
      </c>
      <c r="BD101" s="144">
        <f t="shared" si="64"/>
        <v>108</v>
      </c>
      <c r="BE101" s="80">
        <f t="shared" si="64"/>
        <v>0</v>
      </c>
      <c r="BF101" s="80">
        <f t="shared" si="64"/>
        <v>36</v>
      </c>
      <c r="BG101" s="80">
        <f t="shared" si="64"/>
        <v>6</v>
      </c>
      <c r="BH101" s="318">
        <f t="shared" si="64"/>
        <v>6</v>
      </c>
      <c r="BI101" s="48"/>
      <c r="BQ101" s="420"/>
    </row>
    <row r="102" spans="1:69" ht="39" x14ac:dyDescent="0.25">
      <c r="A102" s="2" t="s">
        <v>163</v>
      </c>
      <c r="B102" s="1" t="s">
        <v>254</v>
      </c>
      <c r="C102" s="3" t="s">
        <v>233</v>
      </c>
      <c r="D102" s="374"/>
      <c r="E102" s="20">
        <v>258</v>
      </c>
      <c r="F102" s="11">
        <f t="shared" si="52"/>
        <v>258</v>
      </c>
      <c r="G102" s="32">
        <v>250</v>
      </c>
      <c r="H102" s="11">
        <f t="shared" si="32"/>
        <v>0</v>
      </c>
      <c r="I102" s="11">
        <f t="shared" si="33"/>
        <v>258</v>
      </c>
      <c r="J102" s="72">
        <f t="shared" si="58"/>
        <v>258</v>
      </c>
      <c r="K102" s="11">
        <f t="shared" si="34"/>
        <v>158</v>
      </c>
      <c r="L102" s="183">
        <v>100</v>
      </c>
      <c r="M102" s="11"/>
      <c r="N102" s="11"/>
      <c r="O102" s="11">
        <f>X102+AC102+AH102+AM102+AR102+AW102+BB102+BG102</f>
        <v>0</v>
      </c>
      <c r="P102" s="11">
        <v>0</v>
      </c>
      <c r="Q102" s="11">
        <f>Y102+AD102+AI102+AN102+AS102+AX102+BC102+BH102</f>
        <v>0</v>
      </c>
      <c r="R102" s="198"/>
      <c r="S102" s="264"/>
      <c r="T102" s="264"/>
      <c r="U102" s="246"/>
      <c r="V102" s="16"/>
      <c r="W102" s="15"/>
      <c r="X102" s="33"/>
      <c r="Y102" s="226"/>
      <c r="Z102" s="139"/>
      <c r="AA102" s="16"/>
      <c r="AB102" s="280"/>
      <c r="AC102" s="187"/>
      <c r="AD102" s="152"/>
      <c r="AE102" s="140"/>
      <c r="AF102" s="16"/>
      <c r="AG102" s="15"/>
      <c r="AH102" s="187"/>
      <c r="AI102" s="226"/>
      <c r="AJ102" s="140"/>
      <c r="AK102" s="16"/>
      <c r="AL102" s="280"/>
      <c r="AM102" s="187"/>
      <c r="AN102" s="152"/>
      <c r="AO102" s="246"/>
      <c r="AP102" s="16"/>
      <c r="AQ102" s="15"/>
      <c r="AR102" s="33"/>
      <c r="AS102" s="226"/>
      <c r="AT102" s="139">
        <v>78</v>
      </c>
      <c r="AU102" s="16"/>
      <c r="AV102" s="15"/>
      <c r="AW102" s="33"/>
      <c r="AX102" s="152"/>
      <c r="AY102" s="280">
        <v>72</v>
      </c>
      <c r="AZ102" s="16"/>
      <c r="BA102" s="15"/>
      <c r="BB102" s="33"/>
      <c r="BC102" s="226"/>
      <c r="BD102" s="141">
        <v>108</v>
      </c>
      <c r="BE102" s="16"/>
      <c r="BF102" s="15"/>
      <c r="BG102" s="33"/>
      <c r="BH102" s="315"/>
      <c r="BI102" s="48"/>
      <c r="BQ102" s="420"/>
    </row>
    <row r="103" spans="1:69" ht="15.75" hidden="1" customHeight="1" x14ac:dyDescent="0.25">
      <c r="A103" s="121" t="s">
        <v>102</v>
      </c>
      <c r="B103" s="41"/>
      <c r="C103" s="4"/>
      <c r="D103" s="19"/>
      <c r="E103" s="20">
        <f t="shared" ref="E103:E110" si="65">F103-D103</f>
        <v>0</v>
      </c>
      <c r="F103" s="11">
        <f t="shared" si="52"/>
        <v>0</v>
      </c>
      <c r="G103" s="32"/>
      <c r="H103" s="11">
        <f t="shared" si="32"/>
        <v>0</v>
      </c>
      <c r="I103" s="11">
        <f t="shared" si="33"/>
        <v>0</v>
      </c>
      <c r="J103" s="72">
        <f t="shared" si="58"/>
        <v>0</v>
      </c>
      <c r="K103" s="11">
        <f t="shared" si="34"/>
        <v>0</v>
      </c>
      <c r="L103" s="15"/>
      <c r="M103" s="11"/>
      <c r="N103" s="11"/>
      <c r="O103" s="11">
        <f>X103+AC103+AH103+AM103+AR103+AW103+BB103+BG103</f>
        <v>0</v>
      </c>
      <c r="P103" s="11">
        <v>0</v>
      </c>
      <c r="Q103" s="11">
        <f t="shared" ref="Q103:Q105" si="66">Y103+AD103+AI103+AN103+AS103+AX103+BC103+BH103</f>
        <v>0</v>
      </c>
      <c r="R103" s="198"/>
      <c r="S103" s="264"/>
      <c r="T103" s="264"/>
      <c r="U103" s="246"/>
      <c r="V103" s="16"/>
      <c r="W103" s="15"/>
      <c r="X103" s="33"/>
      <c r="Y103" s="226"/>
      <c r="Z103" s="139"/>
      <c r="AA103" s="16"/>
      <c r="AB103" s="280"/>
      <c r="AC103" s="187"/>
      <c r="AD103" s="152"/>
      <c r="AE103" s="139"/>
      <c r="AF103" s="16"/>
      <c r="AG103" s="15"/>
      <c r="AH103" s="187"/>
      <c r="AI103" s="226"/>
      <c r="AJ103" s="139"/>
      <c r="AK103" s="16"/>
      <c r="AL103" s="280"/>
      <c r="AM103" s="187"/>
      <c r="AN103" s="152"/>
      <c r="AO103" s="249"/>
      <c r="AP103" s="16"/>
      <c r="AQ103" s="15"/>
      <c r="AR103" s="33"/>
      <c r="AS103" s="226"/>
      <c r="AT103" s="140"/>
      <c r="AU103" s="16"/>
      <c r="AV103" s="15"/>
      <c r="AW103" s="33"/>
      <c r="AX103" s="152"/>
      <c r="AY103" s="280"/>
      <c r="AZ103" s="16"/>
      <c r="BA103" s="15"/>
      <c r="BB103" s="33"/>
      <c r="BC103" s="226"/>
      <c r="BD103" s="140"/>
      <c r="BE103" s="16"/>
      <c r="BF103" s="15"/>
      <c r="BG103" s="33"/>
      <c r="BH103" s="315"/>
      <c r="BI103" s="48"/>
      <c r="BQ103" s="420"/>
    </row>
    <row r="104" spans="1:69" ht="15.75" hidden="1" customHeight="1" x14ac:dyDescent="0.25">
      <c r="A104" s="121" t="s">
        <v>103</v>
      </c>
      <c r="B104" s="41"/>
      <c r="C104" s="25"/>
      <c r="D104" s="19"/>
      <c r="E104" s="20">
        <f t="shared" si="65"/>
        <v>0</v>
      </c>
      <c r="F104" s="11">
        <f t="shared" si="52"/>
        <v>0</v>
      </c>
      <c r="G104" s="32"/>
      <c r="H104" s="11">
        <f t="shared" si="32"/>
        <v>0</v>
      </c>
      <c r="I104" s="11">
        <f t="shared" si="33"/>
        <v>0</v>
      </c>
      <c r="J104" s="72">
        <f t="shared" si="58"/>
        <v>0</v>
      </c>
      <c r="K104" s="11">
        <f t="shared" si="34"/>
        <v>0</v>
      </c>
      <c r="L104" s="15"/>
      <c r="M104" s="11"/>
      <c r="N104" s="11"/>
      <c r="O104" s="11">
        <f>X104+AC104+AH104+AM104+AR104+AW104+BB104+BG104</f>
        <v>0</v>
      </c>
      <c r="P104" s="11">
        <v>0</v>
      </c>
      <c r="Q104" s="11">
        <f t="shared" si="66"/>
        <v>0</v>
      </c>
      <c r="R104" s="198"/>
      <c r="S104" s="264"/>
      <c r="T104" s="264"/>
      <c r="U104" s="246"/>
      <c r="V104" s="16"/>
      <c r="W104" s="15"/>
      <c r="X104" s="33"/>
      <c r="Y104" s="226"/>
      <c r="Z104" s="139"/>
      <c r="AA104" s="16"/>
      <c r="AB104" s="280"/>
      <c r="AC104" s="187"/>
      <c r="AD104" s="152"/>
      <c r="AE104" s="139"/>
      <c r="AF104" s="16"/>
      <c r="AG104" s="15"/>
      <c r="AH104" s="187"/>
      <c r="AI104" s="226"/>
      <c r="AJ104" s="139"/>
      <c r="AK104" s="16"/>
      <c r="AL104" s="280"/>
      <c r="AM104" s="187"/>
      <c r="AN104" s="152"/>
      <c r="AO104" s="249"/>
      <c r="AP104" s="16"/>
      <c r="AQ104" s="15"/>
      <c r="AR104" s="33"/>
      <c r="AS104" s="226"/>
      <c r="AT104" s="140"/>
      <c r="AU104" s="16"/>
      <c r="AV104" s="15"/>
      <c r="AW104" s="33"/>
      <c r="AX104" s="152"/>
      <c r="AY104" s="280"/>
      <c r="AZ104" s="16"/>
      <c r="BA104" s="15"/>
      <c r="BB104" s="33"/>
      <c r="BC104" s="226"/>
      <c r="BD104" s="140"/>
      <c r="BE104" s="16"/>
      <c r="BF104" s="15"/>
      <c r="BG104" s="33"/>
      <c r="BH104" s="315"/>
      <c r="BI104" s="48"/>
      <c r="BQ104" s="420"/>
    </row>
    <row r="105" spans="1:69" ht="15.75" hidden="1" customHeight="1" x14ac:dyDescent="0.25">
      <c r="A105" s="121" t="s">
        <v>104</v>
      </c>
      <c r="B105" s="41"/>
      <c r="C105" s="24"/>
      <c r="D105" s="19"/>
      <c r="E105" s="20">
        <f t="shared" si="65"/>
        <v>0</v>
      </c>
      <c r="F105" s="11">
        <f t="shared" si="52"/>
        <v>0</v>
      </c>
      <c r="G105" s="32"/>
      <c r="H105" s="11">
        <f t="shared" si="32"/>
        <v>0</v>
      </c>
      <c r="I105" s="11">
        <f t="shared" si="33"/>
        <v>0</v>
      </c>
      <c r="J105" s="72">
        <f t="shared" si="58"/>
        <v>0</v>
      </c>
      <c r="K105" s="11">
        <f t="shared" si="34"/>
        <v>0</v>
      </c>
      <c r="L105" s="15"/>
      <c r="M105" s="11"/>
      <c r="N105" s="11"/>
      <c r="O105" s="11">
        <f>X105+AC105+AH105+AM105+AR105+AW105+BB105+BG105</f>
        <v>0</v>
      </c>
      <c r="P105" s="11">
        <v>0</v>
      </c>
      <c r="Q105" s="11">
        <f t="shared" si="66"/>
        <v>0</v>
      </c>
      <c r="R105" s="198"/>
      <c r="S105" s="264"/>
      <c r="T105" s="264"/>
      <c r="U105" s="246"/>
      <c r="V105" s="16"/>
      <c r="W105" s="15"/>
      <c r="X105" s="33"/>
      <c r="Y105" s="226"/>
      <c r="Z105" s="139"/>
      <c r="AA105" s="16"/>
      <c r="AB105" s="280"/>
      <c r="AC105" s="187"/>
      <c r="AD105" s="152"/>
      <c r="AE105" s="139"/>
      <c r="AF105" s="16"/>
      <c r="AG105" s="15"/>
      <c r="AH105" s="187"/>
      <c r="AI105" s="226"/>
      <c r="AJ105" s="139"/>
      <c r="AK105" s="16"/>
      <c r="AL105" s="280"/>
      <c r="AM105" s="187"/>
      <c r="AN105" s="152"/>
      <c r="AO105" s="249"/>
      <c r="AP105" s="16"/>
      <c r="AQ105" s="15"/>
      <c r="AR105" s="33"/>
      <c r="AS105" s="226"/>
      <c r="AT105" s="140"/>
      <c r="AU105" s="16"/>
      <c r="AV105" s="15"/>
      <c r="AW105" s="33"/>
      <c r="AX105" s="152"/>
      <c r="AY105" s="280"/>
      <c r="AZ105" s="16"/>
      <c r="BA105" s="15"/>
      <c r="BB105" s="33"/>
      <c r="BC105" s="226"/>
      <c r="BD105" s="140"/>
      <c r="BE105" s="16"/>
      <c r="BF105" s="15"/>
      <c r="BG105" s="33"/>
      <c r="BH105" s="315"/>
      <c r="BI105" s="48"/>
      <c r="BQ105" s="420"/>
    </row>
    <row r="106" spans="1:69" ht="20.100000000000001" customHeight="1" x14ac:dyDescent="0.25">
      <c r="A106" s="2" t="s">
        <v>164</v>
      </c>
      <c r="B106" s="1" t="s">
        <v>91</v>
      </c>
      <c r="C106" s="25" t="s">
        <v>49</v>
      </c>
      <c r="D106" s="374">
        <v>108</v>
      </c>
      <c r="E106" s="20">
        <f t="shared" si="65"/>
        <v>0</v>
      </c>
      <c r="F106" s="11">
        <f t="shared" si="52"/>
        <v>108</v>
      </c>
      <c r="G106" s="32">
        <v>108</v>
      </c>
      <c r="H106" s="11">
        <f t="shared" si="32"/>
        <v>0</v>
      </c>
      <c r="I106" s="11">
        <f t="shared" si="33"/>
        <v>0</v>
      </c>
      <c r="J106" s="72">
        <f t="shared" si="58"/>
        <v>0</v>
      </c>
      <c r="K106" s="11">
        <f t="shared" si="34"/>
        <v>0</v>
      </c>
      <c r="L106" s="15"/>
      <c r="M106" s="11"/>
      <c r="N106" s="11">
        <f>W106+AB106+AG106+AL106+AQ106+AV106+BA106+BF106</f>
        <v>108</v>
      </c>
      <c r="O106" s="11">
        <f>X106+AC106+AH106+AM106+AR106+AW106</f>
        <v>0</v>
      </c>
      <c r="P106" s="11">
        <v>0</v>
      </c>
      <c r="Q106" s="11">
        <f>Y106+AD106+AI106+AN106+AS106+AX106</f>
        <v>0</v>
      </c>
      <c r="R106" s="198"/>
      <c r="S106" s="264"/>
      <c r="T106" s="264"/>
      <c r="U106" s="246"/>
      <c r="V106" s="16"/>
      <c r="W106" s="15"/>
      <c r="X106" s="33"/>
      <c r="Y106" s="226"/>
      <c r="Z106" s="139"/>
      <c r="AA106" s="16"/>
      <c r="AB106" s="280"/>
      <c r="AC106" s="187"/>
      <c r="AD106" s="152"/>
      <c r="AE106" s="140"/>
      <c r="AF106" s="16"/>
      <c r="AG106" s="15"/>
      <c r="AH106" s="187"/>
      <c r="AI106" s="226"/>
      <c r="AJ106" s="140"/>
      <c r="AK106" s="16"/>
      <c r="AL106" s="280"/>
      <c r="AM106" s="187"/>
      <c r="AN106" s="152"/>
      <c r="AO106" s="249"/>
      <c r="AP106" s="16"/>
      <c r="AQ106" s="15"/>
      <c r="AR106" s="33"/>
      <c r="AS106" s="226"/>
      <c r="AT106" s="139"/>
      <c r="AU106" s="16"/>
      <c r="AV106" s="15"/>
      <c r="AW106" s="33"/>
      <c r="AX106" s="152"/>
      <c r="AY106" s="280"/>
      <c r="AZ106" s="16"/>
      <c r="BA106" s="13">
        <v>108</v>
      </c>
      <c r="BB106" s="33"/>
      <c r="BC106" s="226"/>
      <c r="BD106" s="140"/>
      <c r="BE106" s="16"/>
      <c r="BF106" s="15"/>
      <c r="BG106" s="33"/>
      <c r="BH106" s="315"/>
      <c r="BI106" s="48"/>
      <c r="BQ106" s="420"/>
    </row>
    <row r="107" spans="1:69" ht="20.100000000000001" customHeight="1" x14ac:dyDescent="0.25">
      <c r="A107" s="2" t="s">
        <v>165</v>
      </c>
      <c r="B107" s="1" t="s">
        <v>135</v>
      </c>
      <c r="C107" s="3" t="s">
        <v>277</v>
      </c>
      <c r="D107" s="374">
        <v>108</v>
      </c>
      <c r="E107" s="20">
        <f t="shared" si="65"/>
        <v>0</v>
      </c>
      <c r="F107" s="11">
        <f t="shared" si="52"/>
        <v>108</v>
      </c>
      <c r="G107" s="32">
        <v>108</v>
      </c>
      <c r="H107" s="11">
        <f t="shared" ref="H107:H109" si="67">V107+AA107+AF107+AK107+AP107+AU107+AZ107+BE107</f>
        <v>0</v>
      </c>
      <c r="I107" s="11">
        <f t="shared" ref="I107:I109" si="68">U107+Z107+AE107+AJ107+AO107+AT107+AY107+BD107</f>
        <v>0</v>
      </c>
      <c r="J107" s="72">
        <f t="shared" si="58"/>
        <v>0</v>
      </c>
      <c r="K107" s="11">
        <f t="shared" ref="K107:K109" si="69">I107-L107-M107</f>
        <v>0</v>
      </c>
      <c r="L107" s="15"/>
      <c r="M107" s="11"/>
      <c r="N107" s="11">
        <f>W107+AB107+AG107+AL107+AQ107+AV107+BA107+BF107</f>
        <v>108</v>
      </c>
      <c r="O107" s="11">
        <f>X107+AC107+AH107+AM107+AR107+AW107</f>
        <v>0</v>
      </c>
      <c r="P107" s="11">
        <v>0</v>
      </c>
      <c r="Q107" s="11">
        <f>Y107+AD107+AI107+AN107+AS107+AX107</f>
        <v>0</v>
      </c>
      <c r="R107" s="198"/>
      <c r="S107" s="264"/>
      <c r="T107" s="264"/>
      <c r="U107" s="246"/>
      <c r="V107" s="16"/>
      <c r="W107" s="15"/>
      <c r="X107" s="33"/>
      <c r="Y107" s="226"/>
      <c r="Z107" s="139"/>
      <c r="AA107" s="16"/>
      <c r="AB107" s="280"/>
      <c r="AC107" s="187"/>
      <c r="AD107" s="152"/>
      <c r="AE107" s="139"/>
      <c r="AF107" s="16"/>
      <c r="AG107" s="15"/>
      <c r="AH107" s="187"/>
      <c r="AI107" s="226"/>
      <c r="AJ107" s="139"/>
      <c r="AK107" s="16"/>
      <c r="AL107" s="280"/>
      <c r="AM107" s="187"/>
      <c r="AN107" s="152"/>
      <c r="AO107" s="249"/>
      <c r="AP107" s="16"/>
      <c r="AQ107" s="15"/>
      <c r="AR107" s="33"/>
      <c r="AS107" s="226"/>
      <c r="AT107" s="140"/>
      <c r="AU107" s="16"/>
      <c r="AV107" s="15"/>
      <c r="AW107" s="33"/>
      <c r="AX107" s="152"/>
      <c r="AY107" s="280"/>
      <c r="AZ107" s="16"/>
      <c r="BA107" s="15">
        <v>72</v>
      </c>
      <c r="BB107" s="33"/>
      <c r="BC107" s="226"/>
      <c r="BD107" s="140"/>
      <c r="BE107" s="16"/>
      <c r="BF107" s="397">
        <v>36</v>
      </c>
      <c r="BG107" s="33"/>
      <c r="BH107" s="315"/>
      <c r="BI107" s="48"/>
      <c r="BJ107" s="122"/>
      <c r="BK107" s="122"/>
      <c r="BL107" s="122"/>
      <c r="BM107" s="122"/>
      <c r="BN107" s="122"/>
      <c r="BO107" s="122"/>
      <c r="BQ107" s="420"/>
    </row>
    <row r="108" spans="1:69" ht="20.100000000000001" customHeight="1" x14ac:dyDescent="0.25">
      <c r="A108" s="164" t="s">
        <v>27</v>
      </c>
      <c r="B108" s="165" t="s">
        <v>148</v>
      </c>
      <c r="C108" s="25"/>
      <c r="D108" s="19"/>
      <c r="E108" s="20">
        <f t="shared" si="65"/>
        <v>0</v>
      </c>
      <c r="F108" s="11"/>
      <c r="G108" s="32"/>
      <c r="H108" s="11">
        <f t="shared" si="67"/>
        <v>0</v>
      </c>
      <c r="I108" s="11">
        <f t="shared" si="68"/>
        <v>0</v>
      </c>
      <c r="J108" s="72">
        <f t="shared" si="58"/>
        <v>0</v>
      </c>
      <c r="K108" s="11">
        <f t="shared" si="69"/>
        <v>0</v>
      </c>
      <c r="L108" s="15"/>
      <c r="M108" s="11"/>
      <c r="N108" s="11"/>
      <c r="O108" s="365">
        <f>SUM(O102:O107)</f>
        <v>0</v>
      </c>
      <c r="P108" s="365">
        <f>SUM(P102:P107)</f>
        <v>0</v>
      </c>
      <c r="Q108" s="365">
        <f>SUM(Q102:Q107)</f>
        <v>0</v>
      </c>
      <c r="R108" s="198"/>
      <c r="S108" s="264"/>
      <c r="T108" s="264"/>
      <c r="U108" s="246"/>
      <c r="V108" s="16"/>
      <c r="W108" s="15"/>
      <c r="X108" s="33"/>
      <c r="Y108" s="226"/>
      <c r="Z108" s="139"/>
      <c r="AA108" s="16"/>
      <c r="AB108" s="280"/>
      <c r="AC108" s="187"/>
      <c r="AD108" s="152"/>
      <c r="AE108" s="139"/>
      <c r="AF108" s="16"/>
      <c r="AG108" s="15"/>
      <c r="AH108" s="187"/>
      <c r="AI108" s="226"/>
      <c r="AJ108" s="139"/>
      <c r="AK108" s="16"/>
      <c r="AL108" s="280"/>
      <c r="AM108" s="187"/>
      <c r="AN108" s="152"/>
      <c r="AO108" s="249"/>
      <c r="AP108" s="16"/>
      <c r="AQ108" s="15"/>
      <c r="AR108" s="33"/>
      <c r="AS108" s="226"/>
      <c r="AT108" s="140"/>
      <c r="AU108" s="16"/>
      <c r="AV108" s="15"/>
      <c r="AW108" s="33"/>
      <c r="AX108" s="152"/>
      <c r="AY108" s="280"/>
      <c r="AZ108" s="16"/>
      <c r="BA108" s="15"/>
      <c r="BB108" s="33"/>
      <c r="BC108" s="226"/>
      <c r="BD108" s="140"/>
      <c r="BE108" s="16"/>
      <c r="BF108" s="15"/>
      <c r="BG108" s="33"/>
      <c r="BH108" s="315"/>
      <c r="BI108" s="48"/>
      <c r="BJ108" s="122"/>
      <c r="BK108" s="122"/>
      <c r="BL108" s="122"/>
      <c r="BM108" s="122"/>
      <c r="BN108" s="122"/>
      <c r="BO108" s="122"/>
      <c r="BQ108" s="420"/>
    </row>
    <row r="109" spans="1:69" ht="20.100000000000001" customHeight="1" x14ac:dyDescent="0.25">
      <c r="A109" s="81" t="s">
        <v>199</v>
      </c>
      <c r="B109" s="6" t="s">
        <v>94</v>
      </c>
      <c r="C109" s="24" t="s">
        <v>198</v>
      </c>
      <c r="D109" s="376"/>
      <c r="E109" s="20">
        <f t="shared" si="65"/>
        <v>12</v>
      </c>
      <c r="F109" s="11">
        <f t="shared" si="52"/>
        <v>12</v>
      </c>
      <c r="G109" s="32"/>
      <c r="H109" s="11">
        <f t="shared" si="67"/>
        <v>0</v>
      </c>
      <c r="I109" s="11">
        <f t="shared" si="68"/>
        <v>0</v>
      </c>
      <c r="J109" s="72">
        <f t="shared" si="58"/>
        <v>0</v>
      </c>
      <c r="K109" s="11">
        <f t="shared" si="69"/>
        <v>0</v>
      </c>
      <c r="L109" s="11"/>
      <c r="M109" s="11"/>
      <c r="N109" s="11"/>
      <c r="O109" s="323">
        <f>X109+AC109+AH109+AM109+AR109+AW109+BB109+BG109</f>
        <v>6</v>
      </c>
      <c r="P109" s="323">
        <f>V109+AA109+AF109+AK109+AP109+AU109+AZ109+BE109</f>
        <v>0</v>
      </c>
      <c r="Q109" s="323">
        <f>Y109+AD109+AI109+AN109+AS109+AX109+BC109+BH109</f>
        <v>6</v>
      </c>
      <c r="R109" s="198"/>
      <c r="S109" s="264"/>
      <c r="T109" s="264"/>
      <c r="U109" s="246"/>
      <c r="V109" s="16"/>
      <c r="W109" s="15"/>
      <c r="X109" s="33"/>
      <c r="Y109" s="226"/>
      <c r="Z109" s="139"/>
      <c r="AA109" s="16"/>
      <c r="AB109" s="280"/>
      <c r="AC109" s="187"/>
      <c r="AD109" s="152"/>
      <c r="AE109" s="139"/>
      <c r="AF109" s="16"/>
      <c r="AG109" s="15"/>
      <c r="AH109" s="187"/>
      <c r="AI109" s="226"/>
      <c r="AJ109" s="139"/>
      <c r="AK109" s="16"/>
      <c r="AL109" s="280"/>
      <c r="AM109" s="187"/>
      <c r="AN109" s="152"/>
      <c r="AO109" s="249"/>
      <c r="AP109" s="16"/>
      <c r="AQ109" s="15"/>
      <c r="AR109" s="33"/>
      <c r="AS109" s="226"/>
      <c r="AT109" s="140"/>
      <c r="AU109" s="16"/>
      <c r="AV109" s="15"/>
      <c r="AW109" s="33"/>
      <c r="AX109" s="152"/>
      <c r="AY109" s="280"/>
      <c r="AZ109" s="16"/>
      <c r="BA109" s="15"/>
      <c r="BB109" s="33"/>
      <c r="BC109" s="226"/>
      <c r="BD109" s="140"/>
      <c r="BE109" s="16"/>
      <c r="BF109" s="15"/>
      <c r="BG109" s="26">
        <v>6</v>
      </c>
      <c r="BH109" s="378">
        <v>6</v>
      </c>
      <c r="BI109" s="48"/>
      <c r="BJ109" s="122"/>
      <c r="BK109" s="122"/>
      <c r="BL109" s="122"/>
      <c r="BM109" s="122"/>
      <c r="BN109" s="122"/>
      <c r="BO109" s="122"/>
      <c r="BQ109" s="420"/>
    </row>
    <row r="110" spans="1:69" x14ac:dyDescent="0.25">
      <c r="A110" s="82" t="s">
        <v>112</v>
      </c>
      <c r="B110" s="82" t="s">
        <v>113</v>
      </c>
      <c r="C110" s="169" t="s">
        <v>49</v>
      </c>
      <c r="D110" s="75" t="s">
        <v>190</v>
      </c>
      <c r="E110" s="76">
        <f t="shared" si="65"/>
        <v>144</v>
      </c>
      <c r="F110" s="31">
        <v>144</v>
      </c>
      <c r="G110" s="31"/>
      <c r="H110" s="82"/>
      <c r="I110" s="82"/>
      <c r="J110" s="72">
        <f t="shared" si="58"/>
        <v>0</v>
      </c>
      <c r="K110" s="82"/>
      <c r="L110" s="82"/>
      <c r="M110" s="82"/>
      <c r="N110" s="31">
        <f>W110+AB110+AG110+AL110+AQ110+AV110+BA110+BF110</f>
        <v>144</v>
      </c>
      <c r="O110" s="82"/>
      <c r="P110" s="82"/>
      <c r="Q110" s="82"/>
      <c r="R110" s="200"/>
      <c r="S110" s="266"/>
      <c r="T110" s="266"/>
      <c r="U110" s="253"/>
      <c r="V110" s="82"/>
      <c r="W110" s="82"/>
      <c r="X110" s="82"/>
      <c r="Y110" s="231"/>
      <c r="Z110" s="145"/>
      <c r="AA110" s="82"/>
      <c r="AB110" s="82"/>
      <c r="AC110" s="82"/>
      <c r="AD110" s="156"/>
      <c r="AE110" s="145"/>
      <c r="AF110" s="82"/>
      <c r="AG110" s="82"/>
      <c r="AH110" s="238"/>
      <c r="AI110" s="231"/>
      <c r="AJ110" s="145"/>
      <c r="AK110" s="82"/>
      <c r="AL110" s="82"/>
      <c r="AM110" s="82"/>
      <c r="AN110" s="156"/>
      <c r="AO110" s="253"/>
      <c r="AP110" s="82"/>
      <c r="AQ110" s="82"/>
      <c r="AR110" s="82"/>
      <c r="AS110" s="231"/>
      <c r="AT110" s="138"/>
      <c r="AU110" s="82"/>
      <c r="AV110" s="82"/>
      <c r="AW110" s="82"/>
      <c r="AX110" s="156"/>
      <c r="AY110" s="238"/>
      <c r="AZ110" s="82"/>
      <c r="BA110" s="82"/>
      <c r="BB110" s="82"/>
      <c r="BC110" s="231"/>
      <c r="BD110" s="145"/>
      <c r="BE110" s="82"/>
      <c r="BF110" s="370">
        <v>144</v>
      </c>
      <c r="BG110" s="82"/>
      <c r="BH110" s="320"/>
      <c r="BI110" s="48"/>
      <c r="BJ110" s="90"/>
      <c r="BK110" s="90"/>
      <c r="BL110" s="122"/>
      <c r="BM110" s="122"/>
      <c r="BN110" s="122"/>
      <c r="BO110" s="122"/>
      <c r="BQ110" s="420"/>
    </row>
    <row r="111" spans="1:69" ht="47.25" x14ac:dyDescent="0.25">
      <c r="A111" s="162"/>
      <c r="B111" s="28" t="s">
        <v>242</v>
      </c>
      <c r="C111" s="28"/>
      <c r="D111" s="70">
        <v>252</v>
      </c>
      <c r="E111" s="20"/>
      <c r="F111" s="85">
        <f>O111+P111+Q111</f>
        <v>252</v>
      </c>
      <c r="G111" s="71"/>
      <c r="H111" s="86"/>
      <c r="I111" s="86"/>
      <c r="J111" s="72">
        <f t="shared" si="58"/>
        <v>0</v>
      </c>
      <c r="K111" s="86"/>
      <c r="L111" s="86"/>
      <c r="M111" s="86"/>
      <c r="N111" s="85"/>
      <c r="O111" s="85">
        <f>O19+O40</f>
        <v>100</v>
      </c>
      <c r="P111" s="85">
        <f>P19+P40</f>
        <v>50</v>
      </c>
      <c r="Q111" s="85">
        <f>Q19+Q40</f>
        <v>102</v>
      </c>
      <c r="R111" s="199"/>
      <c r="S111" s="192"/>
      <c r="T111" s="192"/>
      <c r="U111" s="327"/>
      <c r="V111" s="328"/>
      <c r="W111" s="329"/>
      <c r="X111" s="79">
        <f>X19+X40</f>
        <v>0</v>
      </c>
      <c r="Y111" s="330">
        <f>Y19+Y40</f>
        <v>0</v>
      </c>
      <c r="Z111" s="331"/>
      <c r="AA111" s="328"/>
      <c r="AB111" s="329"/>
      <c r="AC111" s="79">
        <f>AC19+AC40</f>
        <v>42</v>
      </c>
      <c r="AD111" s="332">
        <f>AD19+AD40</f>
        <v>30</v>
      </c>
      <c r="AE111" s="331"/>
      <c r="AF111" s="328"/>
      <c r="AG111" s="329"/>
      <c r="AH111" s="188">
        <f>AH19+AH40</f>
        <v>12</v>
      </c>
      <c r="AI111" s="330">
        <f>AI19+AI40</f>
        <v>18</v>
      </c>
      <c r="AJ111" s="331"/>
      <c r="AK111" s="328"/>
      <c r="AL111" s="329"/>
      <c r="AM111" s="79">
        <f>AM19+AM40</f>
        <v>8</v>
      </c>
      <c r="AN111" s="332">
        <f>AN19+AN40</f>
        <v>12</v>
      </c>
      <c r="AO111" s="327"/>
      <c r="AP111" s="328"/>
      <c r="AQ111" s="329"/>
      <c r="AR111" s="79">
        <f>AR17+AR40</f>
        <v>8</v>
      </c>
      <c r="AS111" s="330">
        <f>AS17+AS40</f>
        <v>12</v>
      </c>
      <c r="AT111" s="331"/>
      <c r="AU111" s="328"/>
      <c r="AV111" s="329"/>
      <c r="AW111" s="79">
        <f>AW19+AW40</f>
        <v>12</v>
      </c>
      <c r="AX111" s="333">
        <f>AX19+AX40</f>
        <v>12</v>
      </c>
      <c r="AY111" s="331"/>
      <c r="AZ111" s="328"/>
      <c r="BA111" s="329"/>
      <c r="BB111" s="79">
        <f>BB19+BB40</f>
        <v>0</v>
      </c>
      <c r="BC111" s="330">
        <f>BC19+BC40</f>
        <v>0</v>
      </c>
      <c r="BD111" s="331"/>
      <c r="BE111" s="328"/>
      <c r="BF111" s="329"/>
      <c r="BG111" s="79">
        <f>BG19+BG40</f>
        <v>18</v>
      </c>
      <c r="BH111" s="333">
        <f>BH19+BH40</f>
        <v>18</v>
      </c>
      <c r="BI111" s="48"/>
      <c r="BJ111" s="90"/>
      <c r="BK111" s="90"/>
      <c r="BL111" s="122"/>
      <c r="BM111" s="122"/>
      <c r="BN111" s="122"/>
      <c r="BO111" s="122"/>
      <c r="BQ111" s="420"/>
    </row>
    <row r="112" spans="1:69" ht="31.15" customHeight="1" x14ac:dyDescent="0.25">
      <c r="A112" s="497" t="s">
        <v>146</v>
      </c>
      <c r="B112" s="498"/>
      <c r="C112" s="437"/>
      <c r="D112" s="83"/>
      <c r="E112" s="84"/>
      <c r="F112" s="29">
        <f>U112+Z112+AE112+AJ112+AO112+AT112+AY112+BD112</f>
        <v>4423</v>
      </c>
      <c r="G112" s="71"/>
      <c r="H112" s="86"/>
      <c r="I112" s="29"/>
      <c r="J112" s="72">
        <f t="shared" si="58"/>
        <v>0</v>
      </c>
      <c r="K112" s="86"/>
      <c r="L112" s="86"/>
      <c r="M112" s="86"/>
      <c r="N112" s="29"/>
      <c r="O112" s="86"/>
      <c r="P112" s="86"/>
      <c r="Q112" s="86"/>
      <c r="R112" s="200"/>
      <c r="S112" s="266"/>
      <c r="T112" s="266"/>
      <c r="U112" s="335">
        <f>U19+U40</f>
        <v>612</v>
      </c>
      <c r="V112" s="328"/>
      <c r="W112" s="329"/>
      <c r="X112" s="336"/>
      <c r="Y112" s="337"/>
      <c r="Z112" s="338">
        <f>Z19+Z40</f>
        <v>787</v>
      </c>
      <c r="AA112" s="328"/>
      <c r="AB112" s="334"/>
      <c r="AC112" s="339"/>
      <c r="AD112" s="340"/>
      <c r="AE112" s="338">
        <f>AE19+AE40</f>
        <v>576</v>
      </c>
      <c r="AF112" s="328"/>
      <c r="AG112" s="329"/>
      <c r="AH112" s="339"/>
      <c r="AI112" s="337"/>
      <c r="AJ112" s="338">
        <f>AJ19+AJ40</f>
        <v>828</v>
      </c>
      <c r="AK112" s="328"/>
      <c r="AL112" s="334"/>
      <c r="AM112" s="339"/>
      <c r="AN112" s="340"/>
      <c r="AO112" s="335">
        <f>AO19+AO40</f>
        <v>540</v>
      </c>
      <c r="AP112" s="328"/>
      <c r="AQ112" s="329"/>
      <c r="AR112" s="341"/>
      <c r="AS112" s="337"/>
      <c r="AT112" s="338">
        <f>AT19+AT40</f>
        <v>468</v>
      </c>
      <c r="AU112" s="328"/>
      <c r="AV112" s="329"/>
      <c r="AW112" s="341"/>
      <c r="AX112" s="340"/>
      <c r="AY112" s="338">
        <f>AY19+AY40</f>
        <v>288</v>
      </c>
      <c r="AZ112" s="328"/>
      <c r="BA112" s="329"/>
      <c r="BB112" s="341"/>
      <c r="BC112" s="337"/>
      <c r="BD112" s="338">
        <f>BD19+BD40</f>
        <v>324</v>
      </c>
      <c r="BE112" s="328"/>
      <c r="BF112" s="329"/>
      <c r="BG112" s="341"/>
      <c r="BH112" s="340"/>
      <c r="BI112" s="48"/>
      <c r="BJ112" s="90"/>
      <c r="BK112" s="90"/>
      <c r="BL112" s="122"/>
      <c r="BM112" s="122"/>
      <c r="BN112" s="122"/>
      <c r="BO112" s="122"/>
      <c r="BQ112" s="420"/>
    </row>
    <row r="113" spans="1:69" ht="31.15" customHeight="1" x14ac:dyDescent="0.25">
      <c r="A113" s="497" t="s">
        <v>197</v>
      </c>
      <c r="B113" s="498"/>
      <c r="C113" s="437"/>
      <c r="D113" s="83"/>
      <c r="E113" s="84"/>
      <c r="F113" s="85">
        <f>N115</f>
        <v>1044</v>
      </c>
      <c r="G113" s="71"/>
      <c r="H113" s="86"/>
      <c r="I113" s="29"/>
      <c r="J113" s="72">
        <f t="shared" si="58"/>
        <v>0</v>
      </c>
      <c r="K113" s="86"/>
      <c r="L113" s="86"/>
      <c r="M113" s="86"/>
      <c r="N113" s="29"/>
      <c r="O113" s="86"/>
      <c r="P113" s="86"/>
      <c r="Q113" s="86"/>
      <c r="R113" s="200"/>
      <c r="S113" s="266"/>
      <c r="T113" s="266"/>
      <c r="U113" s="335"/>
      <c r="V113" s="328"/>
      <c r="W113" s="160">
        <f>W72+W73+W82+W83+W90+W91+W97+W98+W106+W107+W110</f>
        <v>0</v>
      </c>
      <c r="X113" s="336"/>
      <c r="Y113" s="337"/>
      <c r="Z113" s="160"/>
      <c r="AA113" s="328"/>
      <c r="AB113" s="160">
        <f t="shared" ref="AB113:BF113" si="70">AB72+AB73+AB82+AB83+AB90+AB91+AB97+AB98+AB106+AB107+AB110</f>
        <v>0</v>
      </c>
      <c r="AC113" s="339"/>
      <c r="AD113" s="340"/>
      <c r="AE113" s="160"/>
      <c r="AF113" s="328"/>
      <c r="AG113" s="160">
        <f t="shared" si="70"/>
        <v>0</v>
      </c>
      <c r="AH113" s="339"/>
      <c r="AI113" s="337"/>
      <c r="AJ113" s="160"/>
      <c r="AK113" s="328"/>
      <c r="AL113" s="160">
        <f t="shared" si="70"/>
        <v>0</v>
      </c>
      <c r="AM113" s="339"/>
      <c r="AN113" s="340"/>
      <c r="AO113" s="160"/>
      <c r="AP113" s="328"/>
      <c r="AQ113" s="160">
        <f t="shared" si="70"/>
        <v>36</v>
      </c>
      <c r="AR113" s="341"/>
      <c r="AS113" s="337"/>
      <c r="AT113" s="160"/>
      <c r="AU113" s="328"/>
      <c r="AV113" s="160">
        <f t="shared" si="70"/>
        <v>396</v>
      </c>
      <c r="AW113" s="341"/>
      <c r="AX113" s="340"/>
      <c r="AY113" s="160"/>
      <c r="AZ113" s="328"/>
      <c r="BA113" s="160">
        <f t="shared" si="70"/>
        <v>324</v>
      </c>
      <c r="BB113" s="341"/>
      <c r="BC113" s="337"/>
      <c r="BD113" s="160"/>
      <c r="BE113" s="328"/>
      <c r="BF113" s="160">
        <f t="shared" si="70"/>
        <v>288</v>
      </c>
      <c r="BG113" s="341"/>
      <c r="BH113" s="340"/>
      <c r="BI113" s="48"/>
      <c r="BJ113" s="90"/>
      <c r="BK113" s="90"/>
      <c r="BL113" s="122"/>
      <c r="BM113" s="122"/>
      <c r="BN113" s="122"/>
      <c r="BO113" s="122"/>
      <c r="BQ113" s="420"/>
    </row>
    <row r="114" spans="1:69" x14ac:dyDescent="0.25">
      <c r="A114" s="497" t="s">
        <v>196</v>
      </c>
      <c r="B114" s="498"/>
      <c r="C114" s="437"/>
      <c r="D114" s="83"/>
      <c r="E114" s="84"/>
      <c r="F114" s="85">
        <f>H115-P115</f>
        <v>5</v>
      </c>
      <c r="G114" s="71"/>
      <c r="H114" s="29"/>
      <c r="I114" s="86"/>
      <c r="J114" s="72">
        <f t="shared" si="58"/>
        <v>0</v>
      </c>
      <c r="K114" s="86"/>
      <c r="L114" s="86"/>
      <c r="M114" s="86"/>
      <c r="N114" s="29"/>
      <c r="O114" s="86"/>
      <c r="P114" s="86"/>
      <c r="Q114" s="86"/>
      <c r="R114" s="200"/>
      <c r="S114" s="266"/>
      <c r="T114" s="266"/>
      <c r="U114" s="327"/>
      <c r="V114" s="342">
        <f>V19+V40</f>
        <v>0</v>
      </c>
      <c r="W114" s="160"/>
      <c r="X114" s="336"/>
      <c r="Y114" s="337"/>
      <c r="Z114" s="338"/>
      <c r="AA114" s="342">
        <f>AA19+AA40</f>
        <v>5</v>
      </c>
      <c r="AB114" s="343"/>
      <c r="AC114" s="188"/>
      <c r="AD114" s="340"/>
      <c r="AE114" s="338"/>
      <c r="AF114" s="342">
        <f>AF19+AF40</f>
        <v>6</v>
      </c>
      <c r="AG114" s="160"/>
      <c r="AH114" s="188"/>
      <c r="AI114" s="337"/>
      <c r="AJ114" s="338"/>
      <c r="AK114" s="342">
        <f>AK19+AK40</f>
        <v>16</v>
      </c>
      <c r="AL114" s="343"/>
      <c r="AM114" s="188"/>
      <c r="AN114" s="340"/>
      <c r="AO114" s="335"/>
      <c r="AP114" s="342">
        <f>AP19+AP40</f>
        <v>16</v>
      </c>
      <c r="AQ114" s="160"/>
      <c r="AR114" s="79"/>
      <c r="AS114" s="337"/>
      <c r="AT114" s="338"/>
      <c r="AU114" s="342">
        <f>AU19+AU40</f>
        <v>12</v>
      </c>
      <c r="AV114" s="160"/>
      <c r="AW114" s="79"/>
      <c r="AX114" s="340"/>
      <c r="AY114" s="338"/>
      <c r="AZ114" s="342">
        <f>AZ19+AZ40</f>
        <v>0</v>
      </c>
      <c r="BA114" s="160"/>
      <c r="BB114" s="79"/>
      <c r="BC114" s="337"/>
      <c r="BD114" s="338"/>
      <c r="BE114" s="342">
        <f>BE19+BE40</f>
        <v>0</v>
      </c>
      <c r="BF114" s="160"/>
      <c r="BG114" s="79"/>
      <c r="BH114" s="340"/>
      <c r="BI114" s="48"/>
      <c r="BJ114" s="90"/>
      <c r="BK114" s="90"/>
      <c r="BL114" s="122"/>
      <c r="BM114" s="122"/>
      <c r="BN114" s="122"/>
      <c r="BO114" s="122"/>
      <c r="BQ114" s="420"/>
    </row>
    <row r="115" spans="1:69" x14ac:dyDescent="0.25">
      <c r="A115" s="468" t="s">
        <v>114</v>
      </c>
      <c r="B115" s="470"/>
      <c r="C115" s="436"/>
      <c r="D115" s="83">
        <v>5724</v>
      </c>
      <c r="E115" s="84"/>
      <c r="F115" s="85">
        <f>SUM(F111:F114)</f>
        <v>5724</v>
      </c>
      <c r="G115" s="163">
        <f>G19+G40</f>
        <v>3679</v>
      </c>
      <c r="H115" s="85">
        <f>H19+H40</f>
        <v>55</v>
      </c>
      <c r="I115" s="85">
        <f>I19+I40</f>
        <v>4423</v>
      </c>
      <c r="J115" s="72">
        <f t="shared" si="58"/>
        <v>4423</v>
      </c>
      <c r="K115" s="85">
        <f t="shared" ref="K115:Q115" si="71">K19+K40</f>
        <v>2163</v>
      </c>
      <c r="L115" s="85">
        <f t="shared" si="71"/>
        <v>2206</v>
      </c>
      <c r="M115" s="85">
        <f t="shared" si="71"/>
        <v>54</v>
      </c>
      <c r="N115" s="85">
        <f t="shared" si="71"/>
        <v>1044</v>
      </c>
      <c r="O115" s="85">
        <f t="shared" si="71"/>
        <v>100</v>
      </c>
      <c r="P115" s="85">
        <f t="shared" si="71"/>
        <v>50</v>
      </c>
      <c r="Q115" s="85">
        <f t="shared" si="71"/>
        <v>102</v>
      </c>
      <c r="R115" s="201"/>
      <c r="S115" s="192"/>
      <c r="T115" s="192"/>
      <c r="U115" s="499">
        <f>U112+V114+X111+Y111</f>
        <v>612</v>
      </c>
      <c r="V115" s="495"/>
      <c r="W115" s="495"/>
      <c r="X115" s="495"/>
      <c r="Y115" s="500"/>
      <c r="Z115" s="501">
        <f>Z112+AA114+AC111+AD111</f>
        <v>864</v>
      </c>
      <c r="AA115" s="495"/>
      <c r="AB115" s="495"/>
      <c r="AC115" s="495"/>
      <c r="AD115" s="496"/>
      <c r="AE115" s="499">
        <f>AE112+AF114+AH111+AI111</f>
        <v>612</v>
      </c>
      <c r="AF115" s="495"/>
      <c r="AG115" s="495"/>
      <c r="AH115" s="495"/>
      <c r="AI115" s="500"/>
      <c r="AJ115" s="501">
        <f>AJ112+AK114+AM111+AN111</f>
        <v>864</v>
      </c>
      <c r="AK115" s="495"/>
      <c r="AL115" s="495"/>
      <c r="AM115" s="495"/>
      <c r="AN115" s="496"/>
      <c r="AO115" s="499">
        <f>AO112+AP114+AQ113+AR111+AS111</f>
        <v>612</v>
      </c>
      <c r="AP115" s="495"/>
      <c r="AQ115" s="495"/>
      <c r="AR115" s="495"/>
      <c r="AS115" s="500"/>
      <c r="AT115" s="501">
        <f>AT112+AU114+AV113+AW111+AX111</f>
        <v>900</v>
      </c>
      <c r="AU115" s="495"/>
      <c r="AV115" s="495"/>
      <c r="AW115" s="495"/>
      <c r="AX115" s="496"/>
      <c r="AY115" s="499">
        <f t="shared" ref="AY115" si="72">AY112+AZ114+BA113+BB111+BC111</f>
        <v>612</v>
      </c>
      <c r="AZ115" s="495"/>
      <c r="BA115" s="495"/>
      <c r="BB115" s="495"/>
      <c r="BC115" s="500"/>
      <c r="BD115" s="495">
        <f t="shared" ref="BD115" si="73">BD112+BE114+BF113+BG111+BH111</f>
        <v>648</v>
      </c>
      <c r="BE115" s="495"/>
      <c r="BF115" s="495"/>
      <c r="BG115" s="495"/>
      <c r="BH115" s="496"/>
      <c r="BI115" s="48"/>
      <c r="BJ115" s="90"/>
      <c r="BK115" s="175"/>
      <c r="BL115" s="122"/>
      <c r="BM115" s="122"/>
      <c r="BN115" s="122"/>
      <c r="BO115" s="122"/>
      <c r="BQ115" s="420"/>
    </row>
    <row r="116" spans="1:69" ht="78.75" x14ac:dyDescent="0.25">
      <c r="A116" s="91" t="s">
        <v>115</v>
      </c>
      <c r="B116" s="92" t="s">
        <v>161</v>
      </c>
      <c r="C116" s="92"/>
      <c r="D116" s="161">
        <v>216</v>
      </c>
      <c r="E116" s="93">
        <v>0</v>
      </c>
      <c r="F116" s="209">
        <v>216</v>
      </c>
      <c r="G116" s="71"/>
      <c r="H116" s="91"/>
      <c r="I116" s="209"/>
      <c r="J116" s="72">
        <f t="shared" si="58"/>
        <v>0</v>
      </c>
      <c r="K116" s="91"/>
      <c r="L116" s="91"/>
      <c r="M116" s="91"/>
      <c r="N116" s="91"/>
      <c r="O116" s="91"/>
      <c r="P116" s="91"/>
      <c r="Q116" s="91"/>
      <c r="R116" s="200"/>
      <c r="S116" s="266"/>
      <c r="T116" s="266"/>
      <c r="U116" s="254"/>
      <c r="V116" s="87"/>
      <c r="W116" s="86"/>
      <c r="X116" s="33"/>
      <c r="Y116" s="232"/>
      <c r="Z116" s="438"/>
      <c r="AA116" s="87"/>
      <c r="AB116" s="279"/>
      <c r="AC116" s="189"/>
      <c r="AD116" s="157"/>
      <c r="AE116" s="438"/>
      <c r="AF116" s="87"/>
      <c r="AG116" s="86"/>
      <c r="AH116" s="189"/>
      <c r="AI116" s="232"/>
      <c r="AJ116" s="438"/>
      <c r="AK116" s="87"/>
      <c r="AL116" s="279"/>
      <c r="AM116" s="189"/>
      <c r="AN116" s="157"/>
      <c r="AO116" s="254"/>
      <c r="AP116" s="87"/>
      <c r="AQ116" s="86"/>
      <c r="AR116" s="88"/>
      <c r="AS116" s="232"/>
      <c r="AT116" s="146"/>
      <c r="AU116" s="94"/>
      <c r="AV116" s="29"/>
      <c r="AW116" s="89"/>
      <c r="AX116" s="158"/>
      <c r="AY116" s="434"/>
      <c r="AZ116" s="94"/>
      <c r="BA116" s="29"/>
      <c r="BB116" s="89"/>
      <c r="BC116" s="233"/>
      <c r="BD116" s="435">
        <v>216</v>
      </c>
      <c r="BE116" s="94"/>
      <c r="BF116" s="29"/>
      <c r="BG116" s="89"/>
      <c r="BH116" s="321"/>
      <c r="BI116" s="48"/>
      <c r="BJ116" s="90"/>
      <c r="BK116" s="90"/>
      <c r="BL116" s="122"/>
      <c r="BM116" s="122"/>
      <c r="BN116" s="122"/>
      <c r="BO116" s="122"/>
      <c r="BQ116" s="420"/>
    </row>
    <row r="117" spans="1:69" x14ac:dyDescent="0.25">
      <c r="A117" s="505" t="s">
        <v>116</v>
      </c>
      <c r="B117" s="506"/>
      <c r="C117" s="438"/>
      <c r="D117" s="83">
        <v>5940</v>
      </c>
      <c r="E117" s="84"/>
      <c r="F117" s="366">
        <f>SUM(F115:F116)</f>
        <v>5940</v>
      </c>
      <c r="G117" s="71"/>
      <c r="H117" s="29"/>
      <c r="I117" s="29"/>
      <c r="J117" s="72">
        <f t="shared" si="58"/>
        <v>0</v>
      </c>
      <c r="K117" s="29"/>
      <c r="L117" s="29"/>
      <c r="M117" s="29"/>
      <c r="N117" s="29"/>
      <c r="O117" s="29"/>
      <c r="P117" s="29"/>
      <c r="Q117" s="29"/>
      <c r="R117" s="197"/>
      <c r="S117" s="267"/>
      <c r="T117" s="267"/>
      <c r="U117" s="273"/>
      <c r="V117" s="87"/>
      <c r="W117" s="86"/>
      <c r="X117" s="33"/>
      <c r="Y117" s="232"/>
      <c r="Z117" s="438"/>
      <c r="AA117" s="87"/>
      <c r="AB117" s="279"/>
      <c r="AC117" s="189"/>
      <c r="AD117" s="157"/>
      <c r="AE117" s="438"/>
      <c r="AF117" s="87"/>
      <c r="AG117" s="86"/>
      <c r="AH117" s="189"/>
      <c r="AI117" s="232"/>
      <c r="AJ117" s="438"/>
      <c r="AK117" s="87"/>
      <c r="AL117" s="279"/>
      <c r="AM117" s="189"/>
      <c r="AN117" s="157"/>
      <c r="AO117" s="254"/>
      <c r="AP117" s="87"/>
      <c r="AQ117" s="86"/>
      <c r="AR117" s="88"/>
      <c r="AS117" s="232"/>
      <c r="AT117" s="435"/>
      <c r="AU117" s="94"/>
      <c r="AV117" s="29"/>
      <c r="AW117" s="89"/>
      <c r="AX117" s="158"/>
      <c r="AY117" s="434"/>
      <c r="AZ117" s="94"/>
      <c r="BA117" s="29"/>
      <c r="BB117" s="89"/>
      <c r="BC117" s="233"/>
      <c r="BD117" s="435"/>
      <c r="BE117" s="94"/>
      <c r="BF117" s="29"/>
      <c r="BG117" s="89"/>
      <c r="BH117" s="321"/>
      <c r="BI117" s="48"/>
      <c r="BJ117" s="90"/>
      <c r="BK117" s="90"/>
      <c r="BL117" s="90"/>
      <c r="BM117" s="122"/>
      <c r="BN117" s="122"/>
      <c r="BO117" s="122"/>
      <c r="BQ117" s="420"/>
    </row>
    <row r="118" spans="1:69" ht="31.5" x14ac:dyDescent="0.25">
      <c r="A118" s="91"/>
      <c r="B118" s="95" t="s">
        <v>117</v>
      </c>
      <c r="C118" s="95"/>
      <c r="D118" s="83"/>
      <c r="E118" s="84"/>
      <c r="F118" s="209"/>
      <c r="G118" s="71"/>
      <c r="H118" s="209"/>
      <c r="I118" s="209"/>
      <c r="J118" s="72">
        <f t="shared" si="58"/>
        <v>0</v>
      </c>
      <c r="K118" s="209"/>
      <c r="L118" s="209"/>
      <c r="M118" s="209"/>
      <c r="N118" s="209"/>
      <c r="O118" s="209"/>
      <c r="P118" s="209"/>
      <c r="Q118" s="209"/>
      <c r="R118" s="197"/>
      <c r="S118" s="267"/>
      <c r="T118" s="267"/>
      <c r="U118" s="255"/>
      <c r="V118" s="94"/>
      <c r="W118" s="29"/>
      <c r="X118" s="33"/>
      <c r="Y118" s="233"/>
      <c r="Z118" s="146"/>
      <c r="AA118" s="94"/>
      <c r="AB118" s="434"/>
      <c r="AC118" s="190"/>
      <c r="AD118" s="158"/>
      <c r="AE118" s="146"/>
      <c r="AF118" s="94"/>
      <c r="AG118" s="29"/>
      <c r="AH118" s="190"/>
      <c r="AI118" s="233"/>
      <c r="AJ118" s="146"/>
      <c r="AK118" s="94"/>
      <c r="AL118" s="434"/>
      <c r="AM118" s="190"/>
      <c r="AN118" s="158"/>
      <c r="AO118" s="255"/>
      <c r="AP118" s="94"/>
      <c r="AQ118" s="29"/>
      <c r="AR118" s="89"/>
      <c r="AS118" s="233"/>
      <c r="AT118" s="139"/>
      <c r="AU118" s="16"/>
      <c r="AV118" s="15"/>
      <c r="AW118" s="33"/>
      <c r="AX118" s="152"/>
      <c r="AY118" s="280"/>
      <c r="AZ118" s="16"/>
      <c r="BA118" s="15"/>
      <c r="BB118" s="33"/>
      <c r="BC118" s="226"/>
      <c r="BD118" s="140"/>
      <c r="BE118" s="16"/>
      <c r="BF118" s="139" t="s">
        <v>118</v>
      </c>
      <c r="BG118" s="33"/>
      <c r="BH118" s="315"/>
      <c r="BI118" s="48"/>
      <c r="BJ118" s="90"/>
      <c r="BK118" s="90"/>
      <c r="BL118" s="90"/>
      <c r="BM118" s="122"/>
      <c r="BN118" s="122"/>
      <c r="BO118" s="122"/>
    </row>
    <row r="119" spans="1:69" x14ac:dyDescent="0.25">
      <c r="A119" s="91"/>
      <c r="B119" s="95" t="s">
        <v>119</v>
      </c>
      <c r="C119" s="95"/>
      <c r="D119" s="83"/>
      <c r="E119" s="84"/>
      <c r="F119" s="209"/>
      <c r="G119" s="71"/>
      <c r="H119" s="209"/>
      <c r="I119" s="209"/>
      <c r="J119" s="72">
        <f t="shared" si="58"/>
        <v>0</v>
      </c>
      <c r="K119" s="209"/>
      <c r="L119" s="209"/>
      <c r="M119" s="209"/>
      <c r="N119" s="209"/>
      <c r="O119" s="209"/>
      <c r="P119" s="209"/>
      <c r="Q119" s="209"/>
      <c r="R119" s="197"/>
      <c r="S119" s="267"/>
      <c r="T119" s="267"/>
      <c r="U119" s="255"/>
      <c r="V119" s="94"/>
      <c r="W119" s="29"/>
      <c r="X119" s="33"/>
      <c r="Y119" s="233"/>
      <c r="Z119" s="146"/>
      <c r="AA119" s="94"/>
      <c r="AB119" s="434"/>
      <c r="AC119" s="190"/>
      <c r="AD119" s="158"/>
      <c r="AE119" s="146"/>
      <c r="AF119" s="94"/>
      <c r="AG119" s="29"/>
      <c r="AH119" s="190"/>
      <c r="AI119" s="233"/>
      <c r="AJ119" s="146"/>
      <c r="AK119" s="94"/>
      <c r="AL119" s="434"/>
      <c r="AM119" s="190"/>
      <c r="AN119" s="158"/>
      <c r="AO119" s="255"/>
      <c r="AP119" s="94"/>
      <c r="AQ119" s="29"/>
      <c r="AR119" s="89"/>
      <c r="AS119" s="233"/>
      <c r="AT119" s="139"/>
      <c r="AU119" s="16"/>
      <c r="AV119" s="15"/>
      <c r="AW119" s="33"/>
      <c r="AX119" s="152"/>
      <c r="AY119" s="280"/>
      <c r="AZ119" s="16"/>
      <c r="BA119" s="15"/>
      <c r="BB119" s="33"/>
      <c r="BC119" s="226"/>
      <c r="BD119" s="140"/>
      <c r="BE119" s="16"/>
      <c r="BF119" s="139" t="s">
        <v>118</v>
      </c>
      <c r="BG119" s="33"/>
      <c r="BH119" s="315"/>
      <c r="BI119" s="48"/>
      <c r="BJ119" s="90"/>
      <c r="BK119" s="90"/>
      <c r="BL119" s="90"/>
      <c r="BM119" s="122"/>
      <c r="BN119" s="122"/>
      <c r="BO119" s="122"/>
    </row>
    <row r="120" spans="1:69" hidden="1" x14ac:dyDescent="0.25">
      <c r="A120" s="98"/>
      <c r="B120" s="99"/>
      <c r="C120" s="123"/>
      <c r="D120" s="125"/>
      <c r="E120" s="126"/>
      <c r="F120" s="105"/>
      <c r="G120" s="105"/>
      <c r="H120" s="127"/>
      <c r="I120" s="128"/>
      <c r="J120" s="15">
        <f t="shared" si="58"/>
        <v>0</v>
      </c>
      <c r="K120" s="100"/>
      <c r="L120" s="101"/>
      <c r="M120" s="101"/>
      <c r="N120" s="101"/>
      <c r="O120" s="101" t="s">
        <v>137</v>
      </c>
      <c r="P120" s="101"/>
      <c r="Q120" s="102"/>
      <c r="R120" s="202"/>
      <c r="S120" s="268"/>
      <c r="T120" s="268"/>
      <c r="U120" s="256">
        <v>16</v>
      </c>
      <c r="V120" s="94"/>
      <c r="W120" s="29"/>
      <c r="X120" s="33"/>
      <c r="Y120" s="233"/>
      <c r="Z120" s="102">
        <v>23</v>
      </c>
      <c r="AA120" s="94"/>
      <c r="AB120" s="434"/>
      <c r="AC120" s="190"/>
      <c r="AD120" s="158"/>
      <c r="AE120" s="102">
        <v>16</v>
      </c>
      <c r="AF120" s="94"/>
      <c r="AG120" s="29"/>
      <c r="AH120" s="190"/>
      <c r="AI120" s="233"/>
      <c r="AJ120" s="102">
        <v>16</v>
      </c>
      <c r="AK120" s="94"/>
      <c r="AL120" s="434"/>
      <c r="AM120" s="190"/>
      <c r="AN120" s="158"/>
      <c r="AO120" s="256">
        <v>17</v>
      </c>
      <c r="AP120" s="94"/>
      <c r="AQ120" s="29"/>
      <c r="AR120" s="89"/>
      <c r="AS120" s="233"/>
      <c r="AT120" s="102">
        <v>5</v>
      </c>
      <c r="AU120" s="94"/>
      <c r="AV120" s="29"/>
      <c r="AW120" s="89"/>
      <c r="AX120" s="158"/>
      <c r="AY120" s="434"/>
      <c r="AZ120" s="94"/>
      <c r="BA120" s="29"/>
      <c r="BB120" s="89"/>
      <c r="BC120" s="233"/>
      <c r="BD120" s="435"/>
      <c r="BE120" s="94"/>
      <c r="BF120" s="29"/>
      <c r="BG120" s="89"/>
      <c r="BH120" s="321"/>
      <c r="BI120" s="48"/>
      <c r="BJ120" s="90"/>
      <c r="BK120" s="90"/>
      <c r="BL120" s="90"/>
      <c r="BM120" s="122"/>
      <c r="BN120" s="122"/>
      <c r="BO120" s="122"/>
    </row>
    <row r="121" spans="1:69" ht="20.100000000000001" customHeight="1" x14ac:dyDescent="0.25">
      <c r="A121" s="103" t="s">
        <v>120</v>
      </c>
      <c r="B121" s="104"/>
      <c r="C121" s="124"/>
      <c r="D121" s="125"/>
      <c r="E121" s="126"/>
      <c r="F121" s="105"/>
      <c r="G121" s="105"/>
      <c r="H121" s="127"/>
      <c r="I121" s="447" t="s">
        <v>121</v>
      </c>
      <c r="J121" s="129"/>
      <c r="K121" s="502" t="s">
        <v>122</v>
      </c>
      <c r="L121" s="503"/>
      <c r="M121" s="503"/>
      <c r="N121" s="503"/>
      <c r="O121" s="503"/>
      <c r="P121" s="503"/>
      <c r="Q121" s="504"/>
      <c r="R121" s="203"/>
      <c r="S121" s="269"/>
      <c r="T121" s="269"/>
      <c r="U121" s="355">
        <f>U112</f>
        <v>612</v>
      </c>
      <c r="V121" s="94"/>
      <c r="W121" s="29"/>
      <c r="X121" s="33"/>
      <c r="Y121" s="233"/>
      <c r="Z121" s="359">
        <f>Z112</f>
        <v>787</v>
      </c>
      <c r="AA121" s="16">
        <v>5</v>
      </c>
      <c r="AB121" s="434"/>
      <c r="AC121" s="190"/>
      <c r="AD121" s="158"/>
      <c r="AE121" s="362">
        <f>AE112</f>
        <v>576</v>
      </c>
      <c r="AF121" s="94"/>
      <c r="AG121" s="29"/>
      <c r="AH121" s="190"/>
      <c r="AI121" s="233"/>
      <c r="AJ121" s="362">
        <f>AJ112</f>
        <v>828</v>
      </c>
      <c r="AK121" s="16"/>
      <c r="AL121" s="434"/>
      <c r="AM121" s="190"/>
      <c r="AN121" s="158"/>
      <c r="AO121" s="363">
        <f>AO112</f>
        <v>540</v>
      </c>
      <c r="AP121" s="342"/>
      <c r="AQ121" s="160"/>
      <c r="AR121" s="89"/>
      <c r="AS121" s="233"/>
      <c r="AT121" s="362">
        <f>AT112</f>
        <v>468</v>
      </c>
      <c r="AU121" s="356"/>
      <c r="AV121" s="357"/>
      <c r="AW121" s="336"/>
      <c r="AX121" s="361"/>
      <c r="AY121" s="360">
        <f>AY112</f>
        <v>288</v>
      </c>
      <c r="AZ121" s="356"/>
      <c r="BA121" s="357"/>
      <c r="BB121" s="336"/>
      <c r="BC121" s="358"/>
      <c r="BD121" s="362">
        <f>BD112</f>
        <v>324</v>
      </c>
      <c r="BE121" s="356"/>
      <c r="BF121" s="357"/>
      <c r="BG121" s="336"/>
      <c r="BH121" s="364"/>
      <c r="BI121" s="392"/>
      <c r="BJ121" s="90"/>
      <c r="BK121" s="90"/>
      <c r="BL121" s="90"/>
      <c r="BM121" s="122"/>
      <c r="BN121" s="122"/>
      <c r="BO121" s="122"/>
    </row>
    <row r="122" spans="1:69" ht="20.100000000000001" customHeight="1" x14ac:dyDescent="0.25">
      <c r="A122" s="106" t="s">
        <v>123</v>
      </c>
      <c r="B122" s="107"/>
      <c r="C122" s="109"/>
      <c r="D122" s="126"/>
      <c r="E122" s="126"/>
      <c r="F122" s="47"/>
      <c r="G122" s="47"/>
      <c r="H122" s="130"/>
      <c r="I122" s="448"/>
      <c r="J122" s="131"/>
      <c r="K122" s="502" t="s">
        <v>124</v>
      </c>
      <c r="L122" s="503"/>
      <c r="M122" s="503"/>
      <c r="N122" s="503"/>
      <c r="O122" s="503"/>
      <c r="P122" s="503"/>
      <c r="Q122" s="504"/>
      <c r="R122" s="203"/>
      <c r="S122" s="269"/>
      <c r="T122" s="269"/>
      <c r="U122" s="246">
        <f>W72+W82+W90+W97+W106</f>
        <v>0</v>
      </c>
      <c r="V122" s="94"/>
      <c r="W122" s="29"/>
      <c r="X122" s="33"/>
      <c r="Y122" s="233"/>
      <c r="Z122" s="139">
        <f t="shared" ref="Z122:AO123" si="74">AB72+AB82+AB90+AB97+AB106</f>
        <v>0</v>
      </c>
      <c r="AA122" s="94"/>
      <c r="AB122" s="434"/>
      <c r="AC122" s="190"/>
      <c r="AD122" s="158"/>
      <c r="AE122" s="246">
        <f t="shared" si="74"/>
        <v>0</v>
      </c>
      <c r="AF122" s="94"/>
      <c r="AG122" s="29"/>
      <c r="AH122" s="190"/>
      <c r="AI122" s="233"/>
      <c r="AJ122" s="139">
        <f t="shared" si="74"/>
        <v>0</v>
      </c>
      <c r="AK122" s="94"/>
      <c r="AL122" s="434"/>
      <c r="AM122" s="190"/>
      <c r="AN122" s="158"/>
      <c r="AO122" s="246">
        <f t="shared" si="74"/>
        <v>36</v>
      </c>
      <c r="AP122" s="342"/>
      <c r="AQ122" s="160"/>
      <c r="AR122" s="89"/>
      <c r="AS122" s="233"/>
      <c r="AT122" s="139">
        <f>AV72+AV82+AV90+AV97+AV106</f>
        <v>144</v>
      </c>
      <c r="AU122" s="356"/>
      <c r="AV122" s="357"/>
      <c r="AW122" s="336"/>
      <c r="AX122" s="361"/>
      <c r="AY122" s="139">
        <f t="shared" ref="AY122:BD123" si="75">BA72+BA82+BA90+BA97+BA106</f>
        <v>216</v>
      </c>
      <c r="AZ122" s="356"/>
      <c r="BA122" s="357"/>
      <c r="BB122" s="336"/>
      <c r="BC122" s="358"/>
      <c r="BD122" s="139">
        <f t="shared" si="75"/>
        <v>0</v>
      </c>
      <c r="BE122" s="16"/>
      <c r="BF122" s="15"/>
      <c r="BG122" s="33"/>
      <c r="BH122" s="315"/>
      <c r="BI122" s="392"/>
      <c r="BJ122" s="90"/>
      <c r="BK122" s="90"/>
      <c r="BL122" s="90"/>
      <c r="BM122" s="122"/>
      <c r="BN122" s="122"/>
      <c r="BO122" s="122"/>
    </row>
    <row r="123" spans="1:69" ht="20.100000000000001" customHeight="1" x14ac:dyDescent="0.25">
      <c r="A123" s="108" t="s">
        <v>193</v>
      </c>
      <c r="B123" s="109"/>
      <c r="C123" s="109"/>
      <c r="D123" s="126"/>
      <c r="E123" s="126"/>
      <c r="F123" s="47"/>
      <c r="G123" s="47"/>
      <c r="H123" s="130"/>
      <c r="I123" s="448"/>
      <c r="J123" s="131"/>
      <c r="K123" s="502" t="s">
        <v>125</v>
      </c>
      <c r="L123" s="503"/>
      <c r="M123" s="503"/>
      <c r="N123" s="503"/>
      <c r="O123" s="503"/>
      <c r="P123" s="503"/>
      <c r="Q123" s="504"/>
      <c r="R123" s="203"/>
      <c r="S123" s="269"/>
      <c r="T123" s="269"/>
      <c r="U123" s="246">
        <f>W73+W83+W91+W98+W107</f>
        <v>0</v>
      </c>
      <c r="V123" s="94"/>
      <c r="W123" s="29"/>
      <c r="X123" s="33"/>
      <c r="Y123" s="233"/>
      <c r="Z123" s="139">
        <f t="shared" si="74"/>
        <v>0</v>
      </c>
      <c r="AA123" s="94"/>
      <c r="AB123" s="434"/>
      <c r="AC123" s="190"/>
      <c r="AD123" s="158"/>
      <c r="AE123" s="246">
        <f t="shared" si="74"/>
        <v>0</v>
      </c>
      <c r="AF123" s="94"/>
      <c r="AG123" s="29"/>
      <c r="AH123" s="190"/>
      <c r="AI123" s="233"/>
      <c r="AJ123" s="139">
        <f t="shared" si="74"/>
        <v>0</v>
      </c>
      <c r="AK123" s="94"/>
      <c r="AL123" s="434"/>
      <c r="AM123" s="190"/>
      <c r="AN123" s="158"/>
      <c r="AO123" s="246">
        <f t="shared" si="74"/>
        <v>0</v>
      </c>
      <c r="AP123" s="342"/>
      <c r="AQ123" s="160"/>
      <c r="AR123" s="89"/>
      <c r="AS123" s="233"/>
      <c r="AT123" s="139">
        <f t="shared" ref="AT123" si="76">AV73+AV83+AV91+AV98+AV107</f>
        <v>252</v>
      </c>
      <c r="AU123" s="356"/>
      <c r="AV123" s="357"/>
      <c r="AW123" s="336"/>
      <c r="AX123" s="361"/>
      <c r="AY123" s="139">
        <f t="shared" si="75"/>
        <v>108</v>
      </c>
      <c r="AZ123" s="356"/>
      <c r="BA123" s="357"/>
      <c r="BB123" s="336"/>
      <c r="BC123" s="358"/>
      <c r="BD123" s="139">
        <f t="shared" si="75"/>
        <v>144</v>
      </c>
      <c r="BE123" s="16"/>
      <c r="BF123" s="15"/>
      <c r="BG123" s="33"/>
      <c r="BH123" s="315"/>
      <c r="BI123" s="392"/>
      <c r="BJ123" s="90"/>
      <c r="BK123" s="90"/>
      <c r="BL123" s="90"/>
      <c r="BM123" s="122"/>
      <c r="BN123" s="122"/>
      <c r="BO123" s="122"/>
    </row>
    <row r="124" spans="1:69" ht="20.100000000000001" customHeight="1" x14ac:dyDescent="0.25">
      <c r="A124" s="108" t="s">
        <v>194</v>
      </c>
      <c r="B124" s="109"/>
      <c r="C124" s="109"/>
      <c r="D124" s="126"/>
      <c r="E124" s="126"/>
      <c r="F124" s="47"/>
      <c r="G124" s="47"/>
      <c r="H124" s="130"/>
      <c r="I124" s="448"/>
      <c r="J124" s="131"/>
      <c r="K124" s="502" t="s">
        <v>126</v>
      </c>
      <c r="L124" s="503"/>
      <c r="M124" s="503"/>
      <c r="N124" s="503"/>
      <c r="O124" s="503"/>
      <c r="P124" s="503"/>
      <c r="Q124" s="504"/>
      <c r="R124" s="203"/>
      <c r="S124" s="269"/>
      <c r="T124" s="269"/>
      <c r="U124" s="246">
        <f>W110</f>
        <v>0</v>
      </c>
      <c r="V124" s="94"/>
      <c r="W124" s="29"/>
      <c r="X124" s="33"/>
      <c r="Y124" s="233"/>
      <c r="Z124" s="139">
        <f t="shared" ref="Z124:AT124" si="77">AB110</f>
        <v>0</v>
      </c>
      <c r="AA124" s="94"/>
      <c r="AB124" s="434"/>
      <c r="AC124" s="190"/>
      <c r="AD124" s="158"/>
      <c r="AE124" s="246">
        <f t="shared" si="77"/>
        <v>0</v>
      </c>
      <c r="AF124" s="94"/>
      <c r="AG124" s="29"/>
      <c r="AH124" s="190"/>
      <c r="AI124" s="233"/>
      <c r="AJ124" s="139">
        <f t="shared" si="77"/>
        <v>0</v>
      </c>
      <c r="AK124" s="94"/>
      <c r="AL124" s="434"/>
      <c r="AM124" s="190"/>
      <c r="AN124" s="158"/>
      <c r="AO124" s="246">
        <f t="shared" si="77"/>
        <v>0</v>
      </c>
      <c r="AP124" s="342"/>
      <c r="AQ124" s="160"/>
      <c r="AR124" s="89"/>
      <c r="AS124" s="233"/>
      <c r="AT124" s="139">
        <f t="shared" si="77"/>
        <v>0</v>
      </c>
      <c r="AU124" s="356"/>
      <c r="AV124" s="357"/>
      <c r="AW124" s="336"/>
      <c r="AX124" s="361"/>
      <c r="AY124" s="139">
        <f t="shared" ref="AY124" si="78">BA110</f>
        <v>0</v>
      </c>
      <c r="AZ124" s="356"/>
      <c r="BA124" s="357"/>
      <c r="BB124" s="336"/>
      <c r="BC124" s="358"/>
      <c r="BD124" s="139">
        <f t="shared" ref="BD124" si="79">BF110</f>
        <v>144</v>
      </c>
      <c r="BE124" s="16"/>
      <c r="BF124" s="15"/>
      <c r="BG124" s="33"/>
      <c r="BH124" s="315"/>
      <c r="BI124" s="392"/>
      <c r="BJ124" s="408"/>
      <c r="BK124" s="408"/>
      <c r="BL124" s="90"/>
      <c r="BM124" s="122"/>
      <c r="BN124" s="122"/>
      <c r="BO124" s="122"/>
    </row>
    <row r="125" spans="1:69" s="97" customFormat="1" ht="15.75" hidden="1" customHeight="1" x14ac:dyDescent="0.25">
      <c r="A125" s="110"/>
      <c r="B125" s="110"/>
      <c r="C125" s="109"/>
      <c r="D125" s="126"/>
      <c r="E125" s="126"/>
      <c r="F125" s="47"/>
      <c r="G125" s="47"/>
      <c r="H125" s="130"/>
      <c r="I125" s="448"/>
      <c r="J125" s="432"/>
      <c r="K125" s="507" t="s">
        <v>127</v>
      </c>
      <c r="L125" s="508"/>
      <c r="M125" s="96"/>
      <c r="N125" s="96"/>
      <c r="O125" s="96"/>
      <c r="P125" s="96"/>
      <c r="Q125" s="96"/>
      <c r="R125" s="197"/>
      <c r="S125" s="267"/>
      <c r="T125" s="267"/>
      <c r="U125" s="257"/>
      <c r="V125" s="94"/>
      <c r="W125" s="29"/>
      <c r="X125" s="33"/>
      <c r="Y125" s="233"/>
      <c r="Z125" s="147"/>
      <c r="AA125" s="96"/>
      <c r="AB125" s="434"/>
      <c r="AC125" s="190"/>
      <c r="AD125" s="159"/>
      <c r="AE125" s="147"/>
      <c r="AF125" s="96"/>
      <c r="AG125" s="29"/>
      <c r="AH125" s="190"/>
      <c r="AI125" s="239"/>
      <c r="AJ125" s="147"/>
      <c r="AK125" s="96"/>
      <c r="AL125" s="434"/>
      <c r="AM125" s="190"/>
      <c r="AN125" s="159"/>
      <c r="AO125" s="257"/>
      <c r="AP125" s="96"/>
      <c r="AQ125" s="29"/>
      <c r="AR125" s="89"/>
      <c r="AS125" s="233"/>
      <c r="AT125" s="147"/>
      <c r="AU125" s="356"/>
      <c r="AV125" s="357"/>
      <c r="AW125" s="336"/>
      <c r="AX125" s="361"/>
      <c r="AY125" s="434"/>
      <c r="AZ125" s="94"/>
      <c r="BA125" s="29"/>
      <c r="BB125" s="96"/>
      <c r="BC125" s="358"/>
      <c r="BD125" s="435"/>
      <c r="BE125" s="94"/>
      <c r="BF125" s="29"/>
      <c r="BG125" s="96"/>
      <c r="BH125" s="322"/>
      <c r="BI125" s="392"/>
      <c r="BJ125" s="90"/>
      <c r="BK125" s="90"/>
      <c r="BL125" s="90"/>
      <c r="BM125" s="122"/>
      <c r="BN125" s="122"/>
      <c r="BO125" s="122"/>
      <c r="BQ125" s="421"/>
    </row>
    <row r="126" spans="1:69" s="97" customFormat="1" hidden="1" x14ac:dyDescent="0.25">
      <c r="A126" s="110"/>
      <c r="B126" s="110"/>
      <c r="C126" s="109"/>
      <c r="D126" s="126"/>
      <c r="E126" s="126"/>
      <c r="F126" s="47"/>
      <c r="G126" s="47"/>
      <c r="H126" s="130"/>
      <c r="I126" s="448"/>
      <c r="J126" s="432"/>
      <c r="K126" s="509" t="s">
        <v>8</v>
      </c>
      <c r="L126" s="509"/>
      <c r="M126" s="96"/>
      <c r="N126" s="96"/>
      <c r="O126" s="96"/>
      <c r="P126" s="96"/>
      <c r="Q126" s="96"/>
      <c r="R126" s="197"/>
      <c r="S126" s="267"/>
      <c r="T126" s="267"/>
      <c r="U126" s="257"/>
      <c r="V126" s="94"/>
      <c r="W126" s="29"/>
      <c r="X126" s="33"/>
      <c r="Y126" s="233"/>
      <c r="Z126" s="147"/>
      <c r="AA126" s="96"/>
      <c r="AB126" s="434"/>
      <c r="AC126" s="190"/>
      <c r="AD126" s="159"/>
      <c r="AE126" s="147"/>
      <c r="AF126" s="96"/>
      <c r="AG126" s="29"/>
      <c r="AH126" s="190"/>
      <c r="AI126" s="239"/>
      <c r="AJ126" s="147"/>
      <c r="AK126" s="96"/>
      <c r="AL126" s="434"/>
      <c r="AM126" s="190"/>
      <c r="AN126" s="159"/>
      <c r="AO126" s="257"/>
      <c r="AP126" s="96"/>
      <c r="AQ126" s="29"/>
      <c r="AR126" s="89"/>
      <c r="AS126" s="233"/>
      <c r="AT126" s="147"/>
      <c r="AU126" s="356"/>
      <c r="AV126" s="357"/>
      <c r="AW126" s="336"/>
      <c r="AX126" s="361"/>
      <c r="AY126" s="434"/>
      <c r="AZ126" s="94"/>
      <c r="BA126" s="29"/>
      <c r="BB126" s="96"/>
      <c r="BC126" s="358"/>
      <c r="BD126" s="435"/>
      <c r="BE126" s="94"/>
      <c r="BF126" s="29"/>
      <c r="BG126" s="96"/>
      <c r="BH126" s="322"/>
      <c r="BI126" s="392"/>
      <c r="BJ126" s="90"/>
      <c r="BK126" s="90"/>
      <c r="BL126" s="90"/>
      <c r="BM126" s="122"/>
      <c r="BN126" s="122"/>
      <c r="BO126" s="122"/>
      <c r="BQ126" s="421"/>
    </row>
    <row r="127" spans="1:69" s="97" customFormat="1" hidden="1" x14ac:dyDescent="0.25">
      <c r="A127" s="110"/>
      <c r="B127" s="110"/>
      <c r="C127" s="109"/>
      <c r="D127" s="126"/>
      <c r="E127" s="126"/>
      <c r="F127" s="47"/>
      <c r="G127" s="47"/>
      <c r="H127" s="130"/>
      <c r="I127" s="448"/>
      <c r="J127" s="432"/>
      <c r="K127" s="509" t="s">
        <v>128</v>
      </c>
      <c r="L127" s="509"/>
      <c r="M127" s="96"/>
      <c r="N127" s="96"/>
      <c r="O127" s="96"/>
      <c r="P127" s="96"/>
      <c r="Q127" s="96"/>
      <c r="R127" s="197"/>
      <c r="S127" s="267"/>
      <c r="T127" s="267"/>
      <c r="U127" s="257"/>
      <c r="V127" s="94"/>
      <c r="W127" s="29"/>
      <c r="X127" s="33"/>
      <c r="Y127" s="233"/>
      <c r="Z127" s="147"/>
      <c r="AA127" s="96"/>
      <c r="AB127" s="434"/>
      <c r="AC127" s="190"/>
      <c r="AD127" s="159"/>
      <c r="AE127" s="147"/>
      <c r="AF127" s="96"/>
      <c r="AG127" s="29"/>
      <c r="AH127" s="190"/>
      <c r="AI127" s="239"/>
      <c r="AJ127" s="147"/>
      <c r="AK127" s="96"/>
      <c r="AL127" s="434"/>
      <c r="AM127" s="190"/>
      <c r="AN127" s="159"/>
      <c r="AO127" s="257"/>
      <c r="AP127" s="96"/>
      <c r="AQ127" s="29"/>
      <c r="AR127" s="89"/>
      <c r="AS127" s="233"/>
      <c r="AT127" s="147"/>
      <c r="AU127" s="356"/>
      <c r="AV127" s="357"/>
      <c r="AW127" s="336"/>
      <c r="AX127" s="361"/>
      <c r="AY127" s="434"/>
      <c r="AZ127" s="94"/>
      <c r="BA127" s="29"/>
      <c r="BB127" s="96"/>
      <c r="BC127" s="358"/>
      <c r="BD127" s="435"/>
      <c r="BE127" s="94"/>
      <c r="BF127" s="29"/>
      <c r="BG127" s="96"/>
      <c r="BH127" s="322"/>
      <c r="BI127" s="392"/>
      <c r="BJ127" s="90"/>
      <c r="BK127" s="90"/>
      <c r="BL127" s="90"/>
      <c r="BM127" s="122"/>
      <c r="BN127" s="122"/>
      <c r="BO127" s="122"/>
      <c r="BQ127" s="421"/>
    </row>
    <row r="128" spans="1:69" s="97" customFormat="1" hidden="1" x14ac:dyDescent="0.25">
      <c r="A128" s="111"/>
      <c r="B128" s="110"/>
      <c r="C128" s="109"/>
      <c r="D128" s="126"/>
      <c r="E128" s="126"/>
      <c r="F128" s="47"/>
      <c r="G128" s="47"/>
      <c r="H128" s="130"/>
      <c r="I128" s="448"/>
      <c r="J128" s="432"/>
      <c r="K128" s="509" t="s">
        <v>121</v>
      </c>
      <c r="L128" s="509"/>
      <c r="M128" s="96"/>
      <c r="N128" s="96"/>
      <c r="O128" s="96"/>
      <c r="P128" s="96"/>
      <c r="Q128" s="96"/>
      <c r="R128" s="197"/>
      <c r="S128" s="267"/>
      <c r="T128" s="267"/>
      <c r="U128" s="257"/>
      <c r="V128" s="94"/>
      <c r="W128" s="29"/>
      <c r="X128" s="33"/>
      <c r="Y128" s="233"/>
      <c r="Z128" s="147"/>
      <c r="AA128" s="96"/>
      <c r="AB128" s="434"/>
      <c r="AC128" s="190"/>
      <c r="AD128" s="159"/>
      <c r="AE128" s="147"/>
      <c r="AF128" s="96"/>
      <c r="AG128" s="29"/>
      <c r="AH128" s="190"/>
      <c r="AI128" s="239"/>
      <c r="AJ128" s="147"/>
      <c r="AK128" s="96"/>
      <c r="AL128" s="434"/>
      <c r="AM128" s="190"/>
      <c r="AN128" s="159"/>
      <c r="AO128" s="257"/>
      <c r="AP128" s="96"/>
      <c r="AQ128" s="29"/>
      <c r="AR128" s="89"/>
      <c r="AS128" s="233"/>
      <c r="AT128" s="147"/>
      <c r="AU128" s="356"/>
      <c r="AV128" s="357"/>
      <c r="AW128" s="336"/>
      <c r="AX128" s="361"/>
      <c r="AY128" s="434"/>
      <c r="AZ128" s="94"/>
      <c r="BA128" s="29"/>
      <c r="BB128" s="96"/>
      <c r="BC128" s="358"/>
      <c r="BD128" s="435"/>
      <c r="BE128" s="94"/>
      <c r="BF128" s="29"/>
      <c r="BG128" s="96"/>
      <c r="BH128" s="322"/>
      <c r="BI128" s="392"/>
      <c r="BJ128" s="90"/>
      <c r="BK128" s="90"/>
      <c r="BL128" s="90"/>
      <c r="BM128" s="122"/>
      <c r="BN128" s="122"/>
      <c r="BO128" s="122"/>
      <c r="BQ128" s="421"/>
    </row>
    <row r="129" spans="1:69" ht="20.100000000000001" customHeight="1" x14ac:dyDescent="0.25">
      <c r="A129" s="112" t="s">
        <v>195</v>
      </c>
      <c r="B129" s="109"/>
      <c r="C129" s="109"/>
      <c r="D129" s="126"/>
      <c r="E129" s="126"/>
      <c r="F129" s="47"/>
      <c r="G129" s="47"/>
      <c r="H129" s="130"/>
      <c r="I129" s="448"/>
      <c r="J129" s="131"/>
      <c r="K129" s="502" t="s">
        <v>141</v>
      </c>
      <c r="L129" s="503"/>
      <c r="M129" s="503"/>
      <c r="N129" s="503"/>
      <c r="O129" s="503"/>
      <c r="P129" s="503"/>
      <c r="Q129" s="504"/>
      <c r="R129" s="203"/>
      <c r="S129" s="269"/>
      <c r="T129" s="269"/>
      <c r="U129" s="249">
        <v>0</v>
      </c>
      <c r="V129" s="16"/>
      <c r="W129" s="15"/>
      <c r="X129" s="33"/>
      <c r="Y129" s="226"/>
      <c r="Z129" s="140">
        <v>5</v>
      </c>
      <c r="AA129" s="16"/>
      <c r="AB129" s="280"/>
      <c r="AC129" s="187"/>
      <c r="AD129" s="152"/>
      <c r="AE129" s="140">
        <v>3</v>
      </c>
      <c r="AF129" s="16"/>
      <c r="AG129" s="15"/>
      <c r="AH129" s="187"/>
      <c r="AI129" s="226"/>
      <c r="AJ129" s="140">
        <v>2</v>
      </c>
      <c r="AK129" s="16"/>
      <c r="AL129" s="280"/>
      <c r="AM129" s="187"/>
      <c r="AN129" s="152"/>
      <c r="AO129" s="249">
        <v>2</v>
      </c>
      <c r="AP129" s="16"/>
      <c r="AQ129" s="15"/>
      <c r="AR129" s="33"/>
      <c r="AS129" s="226"/>
      <c r="AT129" s="140">
        <v>2</v>
      </c>
      <c r="AU129" s="16"/>
      <c r="AV129" s="15"/>
      <c r="AW129" s="33"/>
      <c r="AX129" s="152"/>
      <c r="AY129" s="280">
        <v>0</v>
      </c>
      <c r="AZ129" s="16"/>
      <c r="BA129" s="15"/>
      <c r="BB129" s="33"/>
      <c r="BC129" s="358"/>
      <c r="BD129" s="140">
        <v>3</v>
      </c>
      <c r="BE129" s="16"/>
      <c r="BF129" s="15"/>
      <c r="BG129" s="33"/>
      <c r="BH129" s="315"/>
      <c r="BI129" s="392"/>
      <c r="BJ129" s="90"/>
      <c r="BK129" s="90"/>
      <c r="BL129" s="90"/>
      <c r="BM129" s="122"/>
      <c r="BN129" s="122"/>
      <c r="BO129" s="122"/>
    </row>
    <row r="130" spans="1:69" ht="20.100000000000001" customHeight="1" x14ac:dyDescent="0.25">
      <c r="A130" s="113" t="s">
        <v>129</v>
      </c>
      <c r="B130" s="114"/>
      <c r="C130" s="114"/>
      <c r="D130" s="132"/>
      <c r="E130" s="132"/>
      <c r="F130" s="115"/>
      <c r="G130" s="115"/>
      <c r="H130" s="133"/>
      <c r="I130" s="449"/>
      <c r="J130" s="134"/>
      <c r="K130" s="502" t="s">
        <v>178</v>
      </c>
      <c r="L130" s="503"/>
      <c r="M130" s="503"/>
      <c r="N130" s="503"/>
      <c r="O130" s="503"/>
      <c r="P130" s="503"/>
      <c r="Q130" s="504"/>
      <c r="R130" s="203"/>
      <c r="S130" s="269"/>
      <c r="T130" s="269"/>
      <c r="U130" s="249">
        <v>2</v>
      </c>
      <c r="V130" s="16"/>
      <c r="W130" s="15"/>
      <c r="X130" s="33"/>
      <c r="Y130" s="226"/>
      <c r="Z130" s="140">
        <v>7</v>
      </c>
      <c r="AA130" s="16"/>
      <c r="AB130" s="280"/>
      <c r="AC130" s="187"/>
      <c r="AD130" s="152"/>
      <c r="AE130" s="140">
        <v>3</v>
      </c>
      <c r="AF130" s="16"/>
      <c r="AG130" s="15"/>
      <c r="AH130" s="187"/>
      <c r="AI130" s="226"/>
      <c r="AJ130" s="140">
        <v>7</v>
      </c>
      <c r="AK130" s="16"/>
      <c r="AL130" s="280"/>
      <c r="AM130" s="187"/>
      <c r="AN130" s="152"/>
      <c r="AO130" s="249">
        <v>1</v>
      </c>
      <c r="AP130" s="16"/>
      <c r="AQ130" s="15"/>
      <c r="AR130" s="33"/>
      <c r="AS130" s="226"/>
      <c r="AT130" s="140">
        <v>9</v>
      </c>
      <c r="AU130" s="16"/>
      <c r="AV130" s="15"/>
      <c r="AW130" s="33"/>
      <c r="AX130" s="152"/>
      <c r="AY130" s="280">
        <v>4</v>
      </c>
      <c r="AZ130" s="16"/>
      <c r="BA130" s="15"/>
      <c r="BB130" s="33"/>
      <c r="BC130" s="226"/>
      <c r="BD130" s="140">
        <v>6</v>
      </c>
      <c r="BE130" s="16"/>
      <c r="BF130" s="15"/>
      <c r="BG130" s="33"/>
      <c r="BH130" s="315"/>
      <c r="BI130" s="392"/>
      <c r="BJ130" s="90"/>
      <c r="BK130" s="90"/>
      <c r="BL130" s="90"/>
      <c r="BM130" s="122"/>
      <c r="BN130" s="122"/>
      <c r="BO130" s="122"/>
    </row>
    <row r="131" spans="1:69" s="402" customFormat="1" x14ac:dyDescent="0.3">
      <c r="R131" s="422"/>
      <c r="S131" s="423"/>
      <c r="T131" s="423"/>
      <c r="U131" s="424"/>
      <c r="BQ131" s="425"/>
    </row>
    <row r="132" spans="1:69" s="122" customFormat="1" x14ac:dyDescent="0.3">
      <c r="A132" s="402"/>
      <c r="B132" s="402"/>
      <c r="C132" s="402"/>
      <c r="D132" s="166"/>
      <c r="E132" s="166"/>
      <c r="I132" s="403" t="s">
        <v>171</v>
      </c>
      <c r="J132" s="403"/>
      <c r="K132" s="403"/>
      <c r="L132" s="403"/>
      <c r="M132" s="403"/>
      <c r="N132" s="404">
        <v>63</v>
      </c>
      <c r="O132" s="405" t="s">
        <v>49</v>
      </c>
      <c r="P132" s="177"/>
      <c r="R132" s="204"/>
      <c r="S132" s="193"/>
      <c r="T132" s="193"/>
      <c r="AD132" s="402"/>
      <c r="BQ132" s="415"/>
    </row>
    <row r="133" spans="1:69" s="122" customFormat="1" x14ac:dyDescent="0.3">
      <c r="A133" s="402"/>
      <c r="B133" s="402"/>
      <c r="C133" s="402"/>
      <c r="D133" s="166"/>
      <c r="E133" s="166"/>
      <c r="I133" s="403" t="s">
        <v>172</v>
      </c>
      <c r="J133" s="403"/>
      <c r="K133" s="403"/>
      <c r="L133" s="403"/>
      <c r="M133" s="403"/>
      <c r="N133" s="406">
        <v>63</v>
      </c>
      <c r="O133" s="405" t="s">
        <v>66</v>
      </c>
      <c r="P133" s="177"/>
      <c r="R133" s="204"/>
      <c r="S133" s="193"/>
      <c r="T133" s="193"/>
      <c r="AD133" s="402"/>
      <c r="BQ133" s="415"/>
    </row>
    <row r="134" spans="1:69" s="122" customFormat="1" x14ac:dyDescent="0.3">
      <c r="A134" s="402"/>
      <c r="B134" s="402"/>
      <c r="C134" s="402"/>
      <c r="D134" s="166"/>
      <c r="E134" s="166"/>
      <c r="I134" s="403"/>
      <c r="J134" s="403"/>
      <c r="K134" s="403"/>
      <c r="L134" s="403"/>
      <c r="M134" s="403"/>
      <c r="N134" s="407">
        <v>63</v>
      </c>
      <c r="O134" s="405" t="s">
        <v>170</v>
      </c>
      <c r="P134" s="177"/>
      <c r="R134" s="204"/>
      <c r="S134" s="193"/>
      <c r="T134" s="193"/>
      <c r="BQ134" s="415"/>
    </row>
    <row r="135" spans="1:69" s="122" customFormat="1" x14ac:dyDescent="0.25">
      <c r="A135" s="402"/>
      <c r="B135" s="402"/>
      <c r="C135" s="402"/>
      <c r="R135" s="204"/>
      <c r="S135" s="193"/>
      <c r="T135" s="193"/>
      <c r="BQ135" s="415"/>
    </row>
    <row r="136" spans="1:69" s="122" customFormat="1" x14ac:dyDescent="0.25">
      <c r="A136" s="402"/>
      <c r="B136" s="402"/>
      <c r="C136" s="402"/>
      <c r="R136" s="204"/>
      <c r="S136" s="193"/>
      <c r="T136" s="193"/>
      <c r="BQ136" s="415"/>
    </row>
    <row r="137" spans="1:69" s="122" customFormat="1" x14ac:dyDescent="0.3">
      <c r="A137" s="402"/>
      <c r="B137" s="402"/>
      <c r="C137" s="402"/>
      <c r="R137" s="204"/>
      <c r="S137" s="193"/>
      <c r="T137" s="193"/>
      <c r="U137" s="45"/>
      <c r="BQ137" s="415"/>
    </row>
    <row r="138" spans="1:69" s="122" customFormat="1" x14ac:dyDescent="0.25">
      <c r="A138" s="402"/>
      <c r="B138" s="402"/>
      <c r="C138" s="402"/>
      <c r="R138" s="204"/>
      <c r="S138" s="193"/>
      <c r="T138" s="193"/>
      <c r="BQ138" s="415"/>
    </row>
    <row r="139" spans="1:69" s="122" customFormat="1" x14ac:dyDescent="0.25">
      <c r="A139" s="402"/>
      <c r="B139" s="402"/>
      <c r="C139" s="402"/>
      <c r="R139" s="204"/>
      <c r="S139" s="193"/>
      <c r="T139" s="193"/>
      <c r="BQ139" s="415"/>
    </row>
    <row r="140" spans="1:69" s="122" customFormat="1" x14ac:dyDescent="0.25">
      <c r="A140" s="402"/>
      <c r="B140" s="402"/>
      <c r="C140" s="402"/>
      <c r="R140" s="204"/>
      <c r="S140" s="193"/>
      <c r="T140" s="193"/>
      <c r="BQ140" s="415"/>
    </row>
    <row r="141" spans="1:69" s="122" customFormat="1" x14ac:dyDescent="0.25">
      <c r="A141" s="402"/>
      <c r="B141" s="402"/>
      <c r="C141" s="402"/>
      <c r="R141" s="204"/>
      <c r="S141" s="193"/>
      <c r="T141" s="193"/>
      <c r="BQ141" s="415"/>
    </row>
    <row r="142" spans="1:69" s="122" customFormat="1" x14ac:dyDescent="0.25">
      <c r="A142" s="402"/>
      <c r="B142" s="402"/>
      <c r="C142" s="402"/>
      <c r="R142" s="204"/>
      <c r="S142" s="193"/>
      <c r="T142" s="193"/>
      <c r="BQ142" s="415"/>
    </row>
    <row r="143" spans="1:69" s="122" customFormat="1" x14ac:dyDescent="0.25">
      <c r="A143" s="402"/>
      <c r="B143" s="402"/>
      <c r="C143" s="402"/>
      <c r="R143" s="204"/>
      <c r="S143" s="193"/>
      <c r="T143" s="193"/>
      <c r="BQ143" s="415"/>
    </row>
    <row r="144" spans="1:69" s="122" customFormat="1" x14ac:dyDescent="0.25">
      <c r="A144" s="402"/>
      <c r="B144" s="402"/>
      <c r="C144" s="402"/>
      <c r="R144" s="204"/>
      <c r="S144" s="193"/>
      <c r="T144" s="193"/>
      <c r="BQ144" s="415"/>
    </row>
    <row r="145" spans="1:69" s="122" customFormat="1" x14ac:dyDescent="0.25">
      <c r="A145" s="402"/>
      <c r="B145" s="402"/>
      <c r="C145" s="402"/>
      <c r="R145" s="204"/>
      <c r="S145" s="193"/>
      <c r="T145" s="193"/>
      <c r="BQ145" s="415"/>
    </row>
    <row r="146" spans="1:69" s="122" customFormat="1" x14ac:dyDescent="0.25">
      <c r="A146" s="402"/>
      <c r="B146" s="402"/>
      <c r="C146" s="402"/>
      <c r="R146" s="204"/>
      <c r="S146" s="193"/>
      <c r="T146" s="193"/>
      <c r="BQ146" s="415"/>
    </row>
    <row r="147" spans="1:69" s="122" customFormat="1" x14ac:dyDescent="0.25">
      <c r="A147" s="402"/>
      <c r="B147" s="402"/>
      <c r="C147" s="402"/>
      <c r="R147" s="204"/>
      <c r="S147" s="193"/>
      <c r="T147" s="193"/>
      <c r="BQ147" s="415"/>
    </row>
    <row r="148" spans="1:69" s="122" customFormat="1" x14ac:dyDescent="0.25">
      <c r="A148" s="402"/>
      <c r="B148" s="402"/>
      <c r="C148" s="402"/>
      <c r="R148" s="204"/>
      <c r="S148" s="193"/>
      <c r="T148" s="193"/>
      <c r="BQ148" s="415"/>
    </row>
    <row r="149" spans="1:69" s="122" customFormat="1" x14ac:dyDescent="0.25">
      <c r="A149" s="402"/>
      <c r="B149" s="402"/>
      <c r="C149" s="402"/>
      <c r="R149" s="204"/>
      <c r="S149" s="193"/>
      <c r="T149" s="193"/>
      <c r="BQ149" s="415"/>
    </row>
    <row r="150" spans="1:69" s="122" customFormat="1" x14ac:dyDescent="0.25">
      <c r="A150" s="402"/>
      <c r="B150" s="402"/>
      <c r="C150" s="402"/>
      <c r="R150" s="204"/>
      <c r="S150" s="193"/>
      <c r="T150" s="193"/>
      <c r="BQ150" s="415"/>
    </row>
    <row r="151" spans="1:69" s="122" customFormat="1" x14ac:dyDescent="0.25">
      <c r="A151" s="402"/>
      <c r="B151" s="402"/>
      <c r="C151" s="402"/>
      <c r="R151" s="204"/>
      <c r="S151" s="193"/>
      <c r="T151" s="193"/>
      <c r="BQ151" s="415"/>
    </row>
    <row r="152" spans="1:69" s="122" customFormat="1" x14ac:dyDescent="0.25">
      <c r="A152" s="402"/>
      <c r="B152" s="402"/>
      <c r="C152" s="402"/>
      <c r="R152" s="204"/>
      <c r="S152" s="193"/>
      <c r="T152" s="193"/>
      <c r="BQ152" s="415"/>
    </row>
    <row r="153" spans="1:69" s="122" customFormat="1" x14ac:dyDescent="0.25">
      <c r="A153" s="402"/>
      <c r="B153" s="402"/>
      <c r="C153" s="402"/>
      <c r="R153" s="204"/>
      <c r="S153" s="193"/>
      <c r="T153" s="193"/>
      <c r="BQ153" s="415"/>
    </row>
    <row r="154" spans="1:69" s="122" customFormat="1" x14ac:dyDescent="0.25">
      <c r="A154" s="402"/>
      <c r="B154" s="402"/>
      <c r="C154" s="402"/>
      <c r="R154" s="204"/>
      <c r="S154" s="193"/>
      <c r="T154" s="193"/>
      <c r="BQ154" s="415"/>
    </row>
    <row r="155" spans="1:69" s="122" customFormat="1" x14ac:dyDescent="0.25">
      <c r="A155" s="402"/>
      <c r="B155" s="402"/>
      <c r="C155" s="402"/>
      <c r="R155" s="204"/>
      <c r="S155" s="193"/>
      <c r="T155" s="193"/>
      <c r="BQ155" s="415"/>
    </row>
    <row r="156" spans="1:69" s="122" customFormat="1" x14ac:dyDescent="0.25">
      <c r="A156" s="402"/>
      <c r="B156" s="402"/>
      <c r="C156" s="402"/>
      <c r="R156" s="204"/>
      <c r="S156" s="193"/>
      <c r="T156" s="193"/>
      <c r="BQ156" s="415"/>
    </row>
    <row r="157" spans="1:69" s="122" customFormat="1" x14ac:dyDescent="0.25">
      <c r="A157" s="402"/>
      <c r="B157" s="402"/>
      <c r="C157" s="402"/>
      <c r="R157" s="204"/>
      <c r="S157" s="193"/>
      <c r="T157" s="193"/>
      <c r="BQ157" s="415"/>
    </row>
    <row r="158" spans="1:69" s="122" customFormat="1" x14ac:dyDescent="0.25">
      <c r="A158" s="402"/>
      <c r="B158" s="402"/>
      <c r="C158" s="402"/>
      <c r="R158" s="204"/>
      <c r="S158" s="193"/>
      <c r="T158" s="193"/>
      <c r="BQ158" s="415"/>
    </row>
    <row r="159" spans="1:69" s="122" customFormat="1" x14ac:dyDescent="0.25">
      <c r="A159" s="402"/>
      <c r="B159" s="402"/>
      <c r="C159" s="402"/>
      <c r="R159" s="204"/>
      <c r="S159" s="193"/>
      <c r="T159" s="193"/>
      <c r="BQ159" s="415"/>
    </row>
    <row r="160" spans="1:69" s="122" customFormat="1" x14ac:dyDescent="0.25">
      <c r="A160" s="402"/>
      <c r="B160" s="402"/>
      <c r="C160" s="402"/>
      <c r="R160" s="204"/>
      <c r="S160" s="193"/>
      <c r="T160" s="193"/>
      <c r="BQ160" s="415"/>
    </row>
    <row r="161" spans="1:69" s="122" customFormat="1" x14ac:dyDescent="0.25">
      <c r="A161" s="402"/>
      <c r="B161" s="402"/>
      <c r="C161" s="402"/>
      <c r="R161" s="204"/>
      <c r="S161" s="193"/>
      <c r="T161" s="193"/>
      <c r="BQ161" s="415"/>
    </row>
    <row r="162" spans="1:69" s="122" customFormat="1" x14ac:dyDescent="0.25">
      <c r="A162" s="402"/>
      <c r="B162" s="402"/>
      <c r="C162" s="402"/>
      <c r="R162" s="204"/>
      <c r="S162" s="193"/>
      <c r="T162" s="193"/>
      <c r="BQ162" s="415"/>
    </row>
    <row r="163" spans="1:69" s="122" customFormat="1" x14ac:dyDescent="0.25">
      <c r="A163" s="402"/>
      <c r="B163" s="402"/>
      <c r="C163" s="402"/>
      <c r="R163" s="204"/>
      <c r="S163" s="193"/>
      <c r="T163" s="193"/>
      <c r="BQ163" s="415"/>
    </row>
    <row r="164" spans="1:69" s="122" customFormat="1" x14ac:dyDescent="0.25">
      <c r="A164" s="402"/>
      <c r="B164" s="402"/>
      <c r="C164" s="402"/>
      <c r="R164" s="204"/>
      <c r="S164" s="193"/>
      <c r="T164" s="193"/>
      <c r="BQ164" s="415"/>
    </row>
    <row r="165" spans="1:69" s="122" customFormat="1" x14ac:dyDescent="0.25">
      <c r="A165" s="402"/>
      <c r="B165" s="402"/>
      <c r="C165" s="402"/>
      <c r="R165" s="204"/>
      <c r="S165" s="193"/>
      <c r="T165" s="193"/>
      <c r="BQ165" s="415"/>
    </row>
    <row r="166" spans="1:69" s="122" customFormat="1" x14ac:dyDescent="0.25">
      <c r="A166" s="402"/>
      <c r="B166" s="402"/>
      <c r="C166" s="402"/>
      <c r="R166" s="204"/>
      <c r="S166" s="193"/>
      <c r="T166" s="193"/>
      <c r="BQ166" s="415"/>
    </row>
    <row r="167" spans="1:69" s="122" customFormat="1" x14ac:dyDescent="0.25">
      <c r="A167" s="402"/>
      <c r="B167" s="402"/>
      <c r="C167" s="402"/>
      <c r="R167" s="204"/>
      <c r="S167" s="193"/>
      <c r="T167" s="193"/>
      <c r="BQ167" s="415"/>
    </row>
    <row r="168" spans="1:69" s="122" customFormat="1" x14ac:dyDescent="0.25">
      <c r="A168" s="402"/>
      <c r="B168" s="402"/>
      <c r="C168" s="402"/>
      <c r="R168" s="204"/>
      <c r="S168" s="193"/>
      <c r="T168" s="193"/>
      <c r="BQ168" s="415"/>
    </row>
    <row r="169" spans="1:69" s="122" customFormat="1" x14ac:dyDescent="0.25">
      <c r="A169" s="402"/>
      <c r="B169" s="402"/>
      <c r="C169" s="402"/>
      <c r="R169" s="204"/>
      <c r="S169" s="193"/>
      <c r="T169" s="193"/>
      <c r="BQ169" s="415"/>
    </row>
    <row r="170" spans="1:69" s="122" customFormat="1" x14ac:dyDescent="0.25">
      <c r="A170" s="402"/>
      <c r="B170" s="402"/>
      <c r="C170" s="402"/>
      <c r="R170" s="204"/>
      <c r="S170" s="193"/>
      <c r="T170" s="193"/>
      <c r="BQ170" s="415"/>
    </row>
    <row r="171" spans="1:69" s="122" customFormat="1" x14ac:dyDescent="0.25">
      <c r="A171" s="402"/>
      <c r="B171" s="402"/>
      <c r="C171" s="402"/>
      <c r="R171" s="204"/>
      <c r="S171" s="193"/>
      <c r="T171" s="193"/>
      <c r="BQ171" s="415"/>
    </row>
    <row r="172" spans="1:69" s="122" customFormat="1" x14ac:dyDescent="0.25">
      <c r="A172" s="402"/>
      <c r="B172" s="402"/>
      <c r="C172" s="402"/>
      <c r="R172" s="204"/>
      <c r="S172" s="193"/>
      <c r="T172" s="193"/>
      <c r="BQ172" s="415"/>
    </row>
    <row r="173" spans="1:69" s="122" customFormat="1" x14ac:dyDescent="0.25">
      <c r="A173" s="402"/>
      <c r="B173" s="402"/>
      <c r="C173" s="402"/>
      <c r="R173" s="204"/>
      <c r="S173" s="193"/>
      <c r="T173" s="193"/>
      <c r="BQ173" s="415"/>
    </row>
    <row r="174" spans="1:69" s="122" customFormat="1" x14ac:dyDescent="0.25">
      <c r="A174" s="402"/>
      <c r="B174" s="402"/>
      <c r="C174" s="402"/>
      <c r="R174" s="204"/>
      <c r="S174" s="193"/>
      <c r="T174" s="193"/>
      <c r="BQ174" s="415"/>
    </row>
    <row r="175" spans="1:69" s="122" customFormat="1" x14ac:dyDescent="0.25">
      <c r="A175" s="402"/>
      <c r="B175" s="402"/>
      <c r="C175" s="402"/>
      <c r="R175" s="204"/>
      <c r="S175" s="193"/>
      <c r="T175" s="193"/>
      <c r="BQ175" s="415"/>
    </row>
    <row r="176" spans="1:69" s="122" customFormat="1" x14ac:dyDescent="0.25">
      <c r="A176" s="402"/>
      <c r="B176" s="402"/>
      <c r="C176" s="402"/>
      <c r="R176" s="204"/>
      <c r="S176" s="193"/>
      <c r="T176" s="193"/>
      <c r="BQ176" s="415"/>
    </row>
    <row r="177" spans="1:69" s="122" customFormat="1" x14ac:dyDescent="0.25">
      <c r="A177" s="402"/>
      <c r="B177" s="402"/>
      <c r="C177" s="402"/>
      <c r="R177" s="204"/>
      <c r="S177" s="193"/>
      <c r="T177" s="193"/>
      <c r="BQ177" s="415"/>
    </row>
    <row r="178" spans="1:69" s="122" customFormat="1" x14ac:dyDescent="0.25">
      <c r="A178" s="402"/>
      <c r="B178" s="402"/>
      <c r="C178" s="402"/>
      <c r="R178" s="204"/>
      <c r="S178" s="193"/>
      <c r="T178" s="193"/>
      <c r="BQ178" s="415"/>
    </row>
    <row r="179" spans="1:69" s="122" customFormat="1" x14ac:dyDescent="0.25">
      <c r="A179" s="402"/>
      <c r="B179" s="402"/>
      <c r="C179" s="402"/>
      <c r="R179" s="204"/>
      <c r="S179" s="193"/>
      <c r="T179" s="193"/>
      <c r="BQ179" s="415"/>
    </row>
    <row r="180" spans="1:69" s="122" customFormat="1" x14ac:dyDescent="0.25">
      <c r="A180" s="402"/>
      <c r="B180" s="402"/>
      <c r="C180" s="402"/>
      <c r="R180" s="204"/>
      <c r="S180" s="193"/>
      <c r="T180" s="193"/>
      <c r="BQ180" s="415"/>
    </row>
    <row r="181" spans="1:69" s="122" customFormat="1" x14ac:dyDescent="0.25">
      <c r="A181" s="402"/>
      <c r="B181" s="402"/>
      <c r="C181" s="402"/>
      <c r="R181" s="204"/>
      <c r="S181" s="193"/>
      <c r="T181" s="193"/>
      <c r="BQ181" s="415"/>
    </row>
    <row r="182" spans="1:69" s="122" customFormat="1" x14ac:dyDescent="0.25">
      <c r="A182" s="402"/>
      <c r="B182" s="402"/>
      <c r="C182" s="402"/>
      <c r="R182" s="204"/>
      <c r="S182" s="193"/>
      <c r="T182" s="193"/>
      <c r="BQ182" s="415"/>
    </row>
    <row r="183" spans="1:69" s="122" customFormat="1" x14ac:dyDescent="0.25">
      <c r="A183" s="402"/>
      <c r="B183" s="402"/>
      <c r="C183" s="402"/>
      <c r="R183" s="204"/>
      <c r="S183" s="193"/>
      <c r="T183" s="193"/>
      <c r="BQ183" s="415"/>
    </row>
    <row r="184" spans="1:69" s="122" customFormat="1" x14ac:dyDescent="0.25">
      <c r="A184" s="402"/>
      <c r="B184" s="402"/>
      <c r="C184" s="402"/>
      <c r="R184" s="204"/>
      <c r="S184" s="193"/>
      <c r="T184" s="193"/>
      <c r="BQ184" s="415"/>
    </row>
    <row r="185" spans="1:69" s="122" customFormat="1" x14ac:dyDescent="0.25">
      <c r="A185" s="402"/>
      <c r="B185" s="402"/>
      <c r="C185" s="402"/>
      <c r="R185" s="204"/>
      <c r="S185" s="193"/>
      <c r="T185" s="193"/>
      <c r="BQ185" s="415"/>
    </row>
    <row r="186" spans="1:69" s="122" customFormat="1" x14ac:dyDescent="0.25">
      <c r="A186" s="402"/>
      <c r="B186" s="402"/>
      <c r="C186" s="402"/>
      <c r="R186" s="204"/>
      <c r="S186" s="193"/>
      <c r="T186" s="193"/>
      <c r="BQ186" s="415"/>
    </row>
    <row r="187" spans="1:69" s="122" customFormat="1" x14ac:dyDescent="0.25">
      <c r="A187" s="402"/>
      <c r="B187" s="402"/>
      <c r="C187" s="402"/>
      <c r="R187" s="204"/>
      <c r="S187" s="193"/>
      <c r="T187" s="193"/>
      <c r="BQ187" s="415"/>
    </row>
    <row r="188" spans="1:69" s="122" customFormat="1" x14ac:dyDescent="0.25">
      <c r="A188" s="402"/>
      <c r="B188" s="402"/>
      <c r="C188" s="402"/>
      <c r="R188" s="204"/>
      <c r="S188" s="193"/>
      <c r="T188" s="193"/>
      <c r="BQ188" s="415"/>
    </row>
    <row r="189" spans="1:69" s="122" customFormat="1" x14ac:dyDescent="0.25">
      <c r="A189" s="402"/>
      <c r="B189" s="402"/>
      <c r="C189" s="402"/>
      <c r="R189" s="204"/>
      <c r="S189" s="193"/>
      <c r="T189" s="193"/>
      <c r="BQ189" s="415"/>
    </row>
    <row r="190" spans="1:69" s="122" customFormat="1" x14ac:dyDescent="0.25">
      <c r="A190" s="402"/>
      <c r="B190" s="402"/>
      <c r="C190" s="402"/>
      <c r="R190" s="204"/>
      <c r="S190" s="193"/>
      <c r="T190" s="193"/>
      <c r="BQ190" s="415"/>
    </row>
    <row r="191" spans="1:69" s="122" customFormat="1" x14ac:dyDescent="0.25">
      <c r="A191" s="402"/>
      <c r="B191" s="402"/>
      <c r="C191" s="402"/>
      <c r="R191" s="204"/>
      <c r="S191" s="193"/>
      <c r="T191" s="193"/>
      <c r="BQ191" s="415"/>
    </row>
    <row r="192" spans="1:69" s="122" customFormat="1" x14ac:dyDescent="0.25">
      <c r="A192" s="402"/>
      <c r="B192" s="402"/>
      <c r="C192" s="402"/>
      <c r="R192" s="204"/>
      <c r="S192" s="193"/>
      <c r="T192" s="193"/>
      <c r="BQ192" s="415"/>
    </row>
    <row r="193" spans="1:69" s="122" customFormat="1" x14ac:dyDescent="0.25">
      <c r="A193" s="402"/>
      <c r="B193" s="402"/>
      <c r="C193" s="402"/>
      <c r="R193" s="204"/>
      <c r="S193" s="193"/>
      <c r="T193" s="193"/>
      <c r="BQ193" s="415"/>
    </row>
    <row r="194" spans="1:69" s="122" customFormat="1" x14ac:dyDescent="0.25">
      <c r="A194" s="402"/>
      <c r="B194" s="402"/>
      <c r="C194" s="402"/>
      <c r="R194" s="204"/>
      <c r="S194" s="193"/>
      <c r="T194" s="193"/>
      <c r="BQ194" s="415"/>
    </row>
    <row r="195" spans="1:69" s="122" customFormat="1" x14ac:dyDescent="0.25">
      <c r="A195" s="402"/>
      <c r="B195" s="402"/>
      <c r="C195" s="402"/>
      <c r="R195" s="204"/>
      <c r="S195" s="193"/>
      <c r="T195" s="193"/>
      <c r="BQ195" s="415"/>
    </row>
    <row r="196" spans="1:69" s="122" customFormat="1" x14ac:dyDescent="0.25">
      <c r="A196" s="402"/>
      <c r="B196" s="402"/>
      <c r="C196" s="402"/>
      <c r="R196" s="204"/>
      <c r="S196" s="193"/>
      <c r="T196" s="193"/>
      <c r="BQ196" s="415"/>
    </row>
    <row r="197" spans="1:69" s="122" customFormat="1" x14ac:dyDescent="0.25">
      <c r="A197" s="402"/>
      <c r="B197" s="402"/>
      <c r="C197" s="402"/>
      <c r="R197" s="204"/>
      <c r="S197" s="193"/>
      <c r="T197" s="193"/>
      <c r="BQ197" s="415"/>
    </row>
    <row r="198" spans="1:69" s="122" customFormat="1" x14ac:dyDescent="0.25">
      <c r="A198" s="402"/>
      <c r="B198" s="402"/>
      <c r="C198" s="402"/>
      <c r="R198" s="204"/>
      <c r="S198" s="193"/>
      <c r="T198" s="193"/>
      <c r="BQ198" s="415"/>
    </row>
    <row r="199" spans="1:69" s="122" customFormat="1" x14ac:dyDescent="0.25">
      <c r="A199" s="402"/>
      <c r="B199" s="402"/>
      <c r="C199" s="402"/>
      <c r="R199" s="204"/>
      <c r="S199" s="193"/>
      <c r="T199" s="193"/>
      <c r="BQ199" s="415"/>
    </row>
    <row r="200" spans="1:69" s="122" customFormat="1" x14ac:dyDescent="0.25">
      <c r="A200" s="402"/>
      <c r="B200" s="402"/>
      <c r="C200" s="402"/>
      <c r="R200" s="204"/>
      <c r="S200" s="193"/>
      <c r="T200" s="193"/>
      <c r="BQ200" s="415"/>
    </row>
    <row r="201" spans="1:69" s="122" customFormat="1" x14ac:dyDescent="0.25">
      <c r="A201" s="402"/>
      <c r="B201" s="402"/>
      <c r="C201" s="402"/>
      <c r="R201" s="204"/>
      <c r="S201" s="193"/>
      <c r="T201" s="193"/>
      <c r="BQ201" s="415"/>
    </row>
    <row r="202" spans="1:69" s="122" customFormat="1" x14ac:dyDescent="0.25">
      <c r="A202" s="402"/>
      <c r="B202" s="402"/>
      <c r="C202" s="402"/>
      <c r="R202" s="204"/>
      <c r="S202" s="193"/>
      <c r="T202" s="193"/>
      <c r="BQ202" s="415"/>
    </row>
    <row r="203" spans="1:69" s="122" customFormat="1" x14ac:dyDescent="0.25">
      <c r="A203" s="402"/>
      <c r="B203" s="402"/>
      <c r="C203" s="402"/>
      <c r="R203" s="204"/>
      <c r="S203" s="193"/>
      <c r="T203" s="193"/>
      <c r="BQ203" s="415"/>
    </row>
    <row r="204" spans="1:69" s="122" customFormat="1" x14ac:dyDescent="0.25">
      <c r="A204" s="402"/>
      <c r="B204" s="402"/>
      <c r="C204" s="402"/>
      <c r="R204" s="204"/>
      <c r="S204" s="193"/>
      <c r="T204" s="193"/>
      <c r="BQ204" s="415"/>
    </row>
    <row r="205" spans="1:69" s="122" customFormat="1" x14ac:dyDescent="0.25">
      <c r="A205" s="402"/>
      <c r="B205" s="402"/>
      <c r="C205" s="402"/>
      <c r="R205" s="204"/>
      <c r="S205" s="193"/>
      <c r="T205" s="193"/>
      <c r="BQ205" s="415"/>
    </row>
    <row r="206" spans="1:69" s="122" customFormat="1" x14ac:dyDescent="0.25">
      <c r="A206" s="402"/>
      <c r="B206" s="402"/>
      <c r="C206" s="402"/>
      <c r="R206" s="204"/>
      <c r="S206" s="193"/>
      <c r="T206" s="193"/>
      <c r="BQ206" s="415"/>
    </row>
    <row r="207" spans="1:69" s="122" customFormat="1" x14ac:dyDescent="0.25">
      <c r="A207" s="402"/>
      <c r="B207" s="402"/>
      <c r="C207" s="402"/>
      <c r="R207" s="204"/>
      <c r="S207" s="193"/>
      <c r="T207" s="193"/>
      <c r="BQ207" s="415"/>
    </row>
    <row r="208" spans="1:69" s="122" customFormat="1" x14ac:dyDescent="0.25">
      <c r="A208" s="402"/>
      <c r="B208" s="402"/>
      <c r="C208" s="402"/>
      <c r="R208" s="204"/>
      <c r="S208" s="193"/>
      <c r="T208" s="193"/>
      <c r="BQ208" s="415"/>
    </row>
    <row r="209" spans="1:69" s="122" customFormat="1" x14ac:dyDescent="0.25">
      <c r="A209" s="402"/>
      <c r="B209" s="402"/>
      <c r="C209" s="402"/>
      <c r="R209" s="204"/>
      <c r="S209" s="193"/>
      <c r="T209" s="193"/>
      <c r="BQ209" s="415"/>
    </row>
    <row r="210" spans="1:69" s="122" customFormat="1" x14ac:dyDescent="0.25">
      <c r="A210" s="402"/>
      <c r="B210" s="402"/>
      <c r="C210" s="402"/>
      <c r="R210" s="204"/>
      <c r="S210" s="193"/>
      <c r="T210" s="193"/>
      <c r="BQ210" s="415"/>
    </row>
    <row r="211" spans="1:69" s="122" customFormat="1" x14ac:dyDescent="0.25">
      <c r="A211" s="402"/>
      <c r="B211" s="402"/>
      <c r="C211" s="402"/>
      <c r="R211" s="204"/>
      <c r="S211" s="193"/>
      <c r="T211" s="193"/>
      <c r="BQ211" s="415"/>
    </row>
    <row r="212" spans="1:69" s="122" customFormat="1" x14ac:dyDescent="0.25">
      <c r="A212" s="402"/>
      <c r="B212" s="402"/>
      <c r="C212" s="402"/>
      <c r="R212" s="204"/>
      <c r="S212" s="193"/>
      <c r="T212" s="193"/>
      <c r="BQ212" s="415"/>
    </row>
    <row r="213" spans="1:69" s="122" customFormat="1" x14ac:dyDescent="0.25">
      <c r="A213" s="402"/>
      <c r="B213" s="402"/>
      <c r="C213" s="402"/>
      <c r="R213" s="204"/>
      <c r="S213" s="193"/>
      <c r="T213" s="193"/>
      <c r="BQ213" s="415"/>
    </row>
    <row r="214" spans="1:69" s="122" customFormat="1" x14ac:dyDescent="0.25">
      <c r="A214" s="402"/>
      <c r="B214" s="402"/>
      <c r="C214" s="402"/>
      <c r="R214" s="204"/>
      <c r="S214" s="193"/>
      <c r="T214" s="193"/>
      <c r="BQ214" s="415"/>
    </row>
    <row r="215" spans="1:69" s="122" customFormat="1" x14ac:dyDescent="0.25">
      <c r="A215" s="402"/>
      <c r="B215" s="402"/>
      <c r="C215" s="402"/>
      <c r="R215" s="204"/>
      <c r="S215" s="193"/>
      <c r="T215" s="193"/>
      <c r="BQ215" s="415"/>
    </row>
    <row r="216" spans="1:69" s="122" customFormat="1" x14ac:dyDescent="0.25">
      <c r="A216" s="402"/>
      <c r="B216" s="402"/>
      <c r="C216" s="402"/>
      <c r="R216" s="204"/>
      <c r="S216" s="193"/>
      <c r="T216" s="193"/>
      <c r="BQ216" s="415"/>
    </row>
    <row r="217" spans="1:69" s="122" customFormat="1" x14ac:dyDescent="0.25">
      <c r="A217" s="402"/>
      <c r="B217" s="402"/>
      <c r="C217" s="402"/>
      <c r="R217" s="204"/>
      <c r="S217" s="193"/>
      <c r="T217" s="193"/>
      <c r="BQ217" s="415"/>
    </row>
    <row r="218" spans="1:69" s="122" customFormat="1" x14ac:dyDescent="0.25">
      <c r="A218" s="402"/>
      <c r="B218" s="402"/>
      <c r="C218" s="402"/>
      <c r="R218" s="204"/>
      <c r="S218" s="193"/>
      <c r="T218" s="193"/>
      <c r="BQ218" s="415"/>
    </row>
    <row r="219" spans="1:69" s="122" customFormat="1" x14ac:dyDescent="0.25">
      <c r="A219" s="402"/>
      <c r="B219" s="402"/>
      <c r="C219" s="402"/>
      <c r="R219" s="204"/>
      <c r="S219" s="193"/>
      <c r="T219" s="193"/>
      <c r="BQ219" s="415"/>
    </row>
    <row r="220" spans="1:69" s="122" customFormat="1" x14ac:dyDescent="0.25">
      <c r="R220" s="204"/>
      <c r="S220" s="193"/>
      <c r="T220" s="193"/>
      <c r="BQ220" s="415"/>
    </row>
    <row r="221" spans="1:69" s="122" customFormat="1" x14ac:dyDescent="0.25">
      <c r="R221" s="204"/>
      <c r="S221" s="193"/>
      <c r="T221" s="193"/>
      <c r="BQ221" s="415"/>
    </row>
    <row r="222" spans="1:69" s="122" customFormat="1" x14ac:dyDescent="0.25">
      <c r="R222" s="204"/>
      <c r="S222" s="193"/>
      <c r="T222" s="193"/>
      <c r="BQ222" s="415"/>
    </row>
    <row r="223" spans="1:69" s="122" customFormat="1" x14ac:dyDescent="0.25">
      <c r="R223" s="204"/>
      <c r="S223" s="193"/>
      <c r="T223" s="193"/>
      <c r="BQ223" s="415"/>
    </row>
    <row r="224" spans="1:69" s="122" customFormat="1" x14ac:dyDescent="0.25">
      <c r="R224" s="204"/>
      <c r="S224" s="193"/>
      <c r="T224" s="193"/>
      <c r="BQ224" s="415"/>
    </row>
    <row r="225" spans="18:69" s="122" customFormat="1" x14ac:dyDescent="0.25">
      <c r="R225" s="204"/>
      <c r="S225" s="193"/>
      <c r="T225" s="193"/>
      <c r="BQ225" s="415"/>
    </row>
    <row r="226" spans="18:69" s="122" customFormat="1" x14ac:dyDescent="0.25">
      <c r="R226" s="204"/>
      <c r="S226" s="193"/>
      <c r="T226" s="193"/>
      <c r="BQ226" s="415"/>
    </row>
    <row r="227" spans="18:69" s="122" customFormat="1" x14ac:dyDescent="0.25">
      <c r="R227" s="204"/>
      <c r="S227" s="193"/>
      <c r="T227" s="193"/>
      <c r="BQ227" s="415"/>
    </row>
    <row r="228" spans="18:69" s="122" customFormat="1" x14ac:dyDescent="0.25">
      <c r="R228" s="204"/>
      <c r="S228" s="193"/>
      <c r="T228" s="193"/>
      <c r="BQ228" s="415"/>
    </row>
    <row r="229" spans="18:69" s="122" customFormat="1" x14ac:dyDescent="0.25">
      <c r="R229" s="204"/>
      <c r="S229" s="193"/>
      <c r="T229" s="193"/>
      <c r="BQ229" s="415"/>
    </row>
    <row r="230" spans="18:69" s="122" customFormat="1" x14ac:dyDescent="0.25">
      <c r="R230" s="204"/>
      <c r="S230" s="193"/>
      <c r="T230" s="193"/>
      <c r="BQ230" s="415"/>
    </row>
    <row r="231" spans="18:69" s="122" customFormat="1" x14ac:dyDescent="0.25">
      <c r="R231" s="204"/>
      <c r="S231" s="193"/>
      <c r="T231" s="193"/>
      <c r="BQ231" s="415"/>
    </row>
    <row r="232" spans="18:69" s="122" customFormat="1" x14ac:dyDescent="0.25">
      <c r="R232" s="204"/>
      <c r="S232" s="193"/>
      <c r="T232" s="193"/>
      <c r="BQ232" s="415"/>
    </row>
    <row r="233" spans="18:69" s="122" customFormat="1" x14ac:dyDescent="0.25">
      <c r="R233" s="204"/>
      <c r="S233" s="193"/>
      <c r="T233" s="193"/>
      <c r="BQ233" s="415"/>
    </row>
    <row r="234" spans="18:69" s="122" customFormat="1" x14ac:dyDescent="0.25">
      <c r="R234" s="204"/>
      <c r="S234" s="193"/>
      <c r="T234" s="193"/>
      <c r="BQ234" s="415"/>
    </row>
    <row r="235" spans="18:69" s="122" customFormat="1" x14ac:dyDescent="0.25">
      <c r="R235" s="204"/>
      <c r="S235" s="193"/>
      <c r="T235" s="193"/>
      <c r="BQ235" s="415"/>
    </row>
    <row r="236" spans="18:69" s="122" customFormat="1" x14ac:dyDescent="0.25">
      <c r="R236" s="204"/>
      <c r="S236" s="193"/>
      <c r="T236" s="193"/>
      <c r="BQ236" s="415"/>
    </row>
    <row r="237" spans="18:69" s="122" customFormat="1" x14ac:dyDescent="0.25">
      <c r="R237" s="204"/>
      <c r="S237" s="193"/>
      <c r="T237" s="193"/>
      <c r="BQ237" s="415"/>
    </row>
    <row r="238" spans="18:69" s="122" customFormat="1" x14ac:dyDescent="0.25">
      <c r="R238" s="204"/>
      <c r="S238" s="193"/>
      <c r="T238" s="193"/>
      <c r="BQ238" s="415"/>
    </row>
    <row r="239" spans="18:69" s="122" customFormat="1" x14ac:dyDescent="0.25">
      <c r="R239" s="204"/>
      <c r="S239" s="193"/>
      <c r="T239" s="193"/>
      <c r="BQ239" s="415"/>
    </row>
    <row r="240" spans="18:69" s="122" customFormat="1" x14ac:dyDescent="0.25">
      <c r="R240" s="204"/>
      <c r="S240" s="193"/>
      <c r="T240" s="193"/>
      <c r="BQ240" s="415"/>
    </row>
    <row r="241" spans="18:69" s="122" customFormat="1" x14ac:dyDescent="0.25">
      <c r="R241" s="204"/>
      <c r="S241" s="193"/>
      <c r="T241" s="193"/>
      <c r="BQ241" s="415"/>
    </row>
    <row r="242" spans="18:69" s="122" customFormat="1" x14ac:dyDescent="0.25">
      <c r="R242" s="204"/>
      <c r="S242" s="193"/>
      <c r="T242" s="193"/>
      <c r="BQ242" s="415"/>
    </row>
    <row r="243" spans="18:69" s="122" customFormat="1" x14ac:dyDescent="0.25">
      <c r="R243" s="204"/>
      <c r="S243" s="193"/>
      <c r="T243" s="193"/>
      <c r="BQ243" s="415"/>
    </row>
    <row r="244" spans="18:69" s="122" customFormat="1" x14ac:dyDescent="0.25">
      <c r="R244" s="204"/>
      <c r="S244" s="193"/>
      <c r="T244" s="193"/>
      <c r="BQ244" s="415"/>
    </row>
    <row r="245" spans="18:69" s="122" customFormat="1" x14ac:dyDescent="0.25">
      <c r="R245" s="204"/>
      <c r="S245" s="193"/>
      <c r="T245" s="193"/>
      <c r="BQ245" s="415"/>
    </row>
    <row r="246" spans="18:69" s="122" customFormat="1" x14ac:dyDescent="0.25">
      <c r="R246" s="204"/>
      <c r="S246" s="193"/>
      <c r="T246" s="193"/>
      <c r="BQ246" s="415"/>
    </row>
    <row r="247" spans="18:69" s="122" customFormat="1" x14ac:dyDescent="0.25">
      <c r="R247" s="204"/>
      <c r="S247" s="193"/>
      <c r="T247" s="193"/>
      <c r="BQ247" s="415"/>
    </row>
    <row r="248" spans="18:69" s="122" customFormat="1" x14ac:dyDescent="0.25">
      <c r="R248" s="204"/>
      <c r="S248" s="193"/>
      <c r="T248" s="193"/>
      <c r="BQ248" s="415"/>
    </row>
    <row r="249" spans="18:69" s="122" customFormat="1" x14ac:dyDescent="0.25">
      <c r="R249" s="204"/>
      <c r="S249" s="193"/>
      <c r="T249" s="193"/>
      <c r="BQ249" s="415"/>
    </row>
    <row r="250" spans="18:69" s="122" customFormat="1" x14ac:dyDescent="0.25">
      <c r="R250" s="204"/>
      <c r="S250" s="193"/>
      <c r="T250" s="193"/>
      <c r="BQ250" s="415"/>
    </row>
    <row r="251" spans="18:69" s="122" customFormat="1" x14ac:dyDescent="0.25">
      <c r="R251" s="204"/>
      <c r="S251" s="193"/>
      <c r="T251" s="193"/>
      <c r="BQ251" s="415"/>
    </row>
    <row r="252" spans="18:69" s="122" customFormat="1" x14ac:dyDescent="0.25">
      <c r="R252" s="204"/>
      <c r="S252" s="193"/>
      <c r="T252" s="193"/>
      <c r="BQ252" s="415"/>
    </row>
    <row r="253" spans="18:69" s="122" customFormat="1" x14ac:dyDescent="0.25">
      <c r="R253" s="204"/>
      <c r="S253" s="193"/>
      <c r="T253" s="193"/>
      <c r="BQ253" s="415"/>
    </row>
    <row r="254" spans="18:69" s="122" customFormat="1" x14ac:dyDescent="0.25">
      <c r="R254" s="204"/>
      <c r="S254" s="193"/>
      <c r="T254" s="193"/>
      <c r="BQ254" s="415"/>
    </row>
    <row r="255" spans="18:69" s="122" customFormat="1" x14ac:dyDescent="0.25">
      <c r="R255" s="204"/>
      <c r="S255" s="193"/>
      <c r="T255" s="193"/>
      <c r="BQ255" s="415"/>
    </row>
    <row r="256" spans="18:69" s="122" customFormat="1" x14ac:dyDescent="0.25">
      <c r="R256" s="204"/>
      <c r="S256" s="193"/>
      <c r="T256" s="193"/>
      <c r="BQ256" s="415"/>
    </row>
    <row r="257" spans="18:69" s="122" customFormat="1" x14ac:dyDescent="0.25">
      <c r="R257" s="204"/>
      <c r="S257" s="193"/>
      <c r="T257" s="193"/>
      <c r="BQ257" s="415"/>
    </row>
    <row r="258" spans="18:69" s="122" customFormat="1" x14ac:dyDescent="0.25">
      <c r="R258" s="204"/>
      <c r="S258" s="193"/>
      <c r="T258" s="193"/>
      <c r="BQ258" s="415"/>
    </row>
    <row r="259" spans="18:69" s="122" customFormat="1" x14ac:dyDescent="0.25">
      <c r="R259" s="204"/>
      <c r="S259" s="193"/>
      <c r="T259" s="193"/>
      <c r="BQ259" s="415"/>
    </row>
    <row r="260" spans="18:69" s="122" customFormat="1" x14ac:dyDescent="0.25">
      <c r="R260" s="204"/>
      <c r="S260" s="193"/>
      <c r="T260" s="193"/>
      <c r="BQ260" s="415"/>
    </row>
    <row r="261" spans="18:69" s="122" customFormat="1" x14ac:dyDescent="0.25">
      <c r="R261" s="204"/>
      <c r="S261" s="193"/>
      <c r="T261" s="193"/>
      <c r="BQ261" s="415"/>
    </row>
    <row r="262" spans="18:69" s="122" customFormat="1" x14ac:dyDescent="0.25">
      <c r="R262" s="204"/>
      <c r="S262" s="193"/>
      <c r="T262" s="193"/>
      <c r="BQ262" s="415"/>
    </row>
    <row r="263" spans="18:69" s="122" customFormat="1" x14ac:dyDescent="0.25">
      <c r="R263" s="204"/>
      <c r="S263" s="193"/>
      <c r="T263" s="193"/>
      <c r="BQ263" s="415"/>
    </row>
    <row r="264" spans="18:69" s="122" customFormat="1" x14ac:dyDescent="0.25">
      <c r="R264" s="204"/>
      <c r="S264" s="193"/>
      <c r="T264" s="193"/>
      <c r="BQ264" s="415"/>
    </row>
    <row r="265" spans="18:69" s="122" customFormat="1" x14ac:dyDescent="0.25">
      <c r="R265" s="204"/>
      <c r="S265" s="193"/>
      <c r="T265" s="193"/>
      <c r="BQ265" s="415"/>
    </row>
    <row r="266" spans="18:69" s="122" customFormat="1" x14ac:dyDescent="0.25">
      <c r="R266" s="204"/>
      <c r="S266" s="193"/>
      <c r="T266" s="193"/>
      <c r="BQ266" s="415"/>
    </row>
    <row r="267" spans="18:69" s="122" customFormat="1" x14ac:dyDescent="0.25">
      <c r="R267" s="204"/>
      <c r="S267" s="193"/>
      <c r="T267" s="193"/>
      <c r="BQ267" s="415"/>
    </row>
    <row r="268" spans="18:69" s="122" customFormat="1" x14ac:dyDescent="0.25">
      <c r="R268" s="204"/>
      <c r="S268" s="193"/>
      <c r="T268" s="193"/>
      <c r="BQ268" s="415"/>
    </row>
    <row r="269" spans="18:69" s="122" customFormat="1" x14ac:dyDescent="0.25">
      <c r="R269" s="204"/>
      <c r="S269" s="193"/>
      <c r="T269" s="193"/>
      <c r="BQ269" s="415"/>
    </row>
    <row r="270" spans="18:69" s="122" customFormat="1" x14ac:dyDescent="0.25">
      <c r="R270" s="204"/>
      <c r="S270" s="193"/>
      <c r="T270" s="193"/>
      <c r="BQ270" s="415"/>
    </row>
    <row r="271" spans="18:69" s="122" customFormat="1" x14ac:dyDescent="0.25">
      <c r="R271" s="204"/>
      <c r="S271" s="193"/>
      <c r="T271" s="193"/>
      <c r="BQ271" s="415"/>
    </row>
    <row r="272" spans="18:69" s="122" customFormat="1" x14ac:dyDescent="0.25">
      <c r="R272" s="204"/>
      <c r="S272" s="193"/>
      <c r="T272" s="193"/>
      <c r="BQ272" s="415"/>
    </row>
    <row r="273" spans="18:69" s="122" customFormat="1" x14ac:dyDescent="0.25">
      <c r="R273" s="204"/>
      <c r="S273" s="193"/>
      <c r="T273" s="193"/>
      <c r="BQ273" s="415"/>
    </row>
    <row r="274" spans="18:69" s="122" customFormat="1" x14ac:dyDescent="0.25">
      <c r="R274" s="204"/>
      <c r="S274" s="193"/>
      <c r="T274" s="193"/>
      <c r="BQ274" s="415"/>
    </row>
    <row r="275" spans="18:69" s="122" customFormat="1" x14ac:dyDescent="0.25">
      <c r="R275" s="204"/>
      <c r="S275" s="193"/>
      <c r="T275" s="193"/>
      <c r="BQ275" s="415"/>
    </row>
  </sheetData>
  <mergeCells count="70">
    <mergeCell ref="K129:Q129"/>
    <mergeCell ref="K130:Q130"/>
    <mergeCell ref="A117:B117"/>
    <mergeCell ref="I121:I130"/>
    <mergeCell ref="K121:Q121"/>
    <mergeCell ref="K122:Q122"/>
    <mergeCell ref="K123:Q123"/>
    <mergeCell ref="K124:Q124"/>
    <mergeCell ref="K125:L125"/>
    <mergeCell ref="K126:L126"/>
    <mergeCell ref="K127:L127"/>
    <mergeCell ref="K128:L128"/>
    <mergeCell ref="BD115:BH115"/>
    <mergeCell ref="A112:B112"/>
    <mergeCell ref="A113:B113"/>
    <mergeCell ref="A114:B114"/>
    <mergeCell ref="A115:B115"/>
    <mergeCell ref="U115:Y115"/>
    <mergeCell ref="Z115:AD115"/>
    <mergeCell ref="AE115:AI115"/>
    <mergeCell ref="AJ115:AN115"/>
    <mergeCell ref="AO115:AS115"/>
    <mergeCell ref="AT115:AX115"/>
    <mergeCell ref="AY115:BC115"/>
    <mergeCell ref="AY8:BC8"/>
    <mergeCell ref="BD8:BH8"/>
    <mergeCell ref="U9:Y9"/>
    <mergeCell ref="Z9:AD9"/>
    <mergeCell ref="AE9:AI9"/>
    <mergeCell ref="AJ9:AN9"/>
    <mergeCell ref="AO9:AS9"/>
    <mergeCell ref="AT9:AX9"/>
    <mergeCell ref="AY9:BC9"/>
    <mergeCell ref="BD9:BH9"/>
    <mergeCell ref="AY6:BH6"/>
    <mergeCell ref="I7:I10"/>
    <mergeCell ref="K7:M9"/>
    <mergeCell ref="O7:O10"/>
    <mergeCell ref="P7:P10"/>
    <mergeCell ref="Q7:Q10"/>
    <mergeCell ref="U7:Y7"/>
    <mergeCell ref="Z7:AD7"/>
    <mergeCell ref="AE7:AI7"/>
    <mergeCell ref="AJ7:AN7"/>
    <mergeCell ref="AO7:AS7"/>
    <mergeCell ref="AT7:AX7"/>
    <mergeCell ref="AY7:BC7"/>
    <mergeCell ref="BD7:BH7"/>
    <mergeCell ref="U8:Y8"/>
    <mergeCell ref="Z8:AD8"/>
    <mergeCell ref="U5:AX5"/>
    <mergeCell ref="F6:F10"/>
    <mergeCell ref="G6:G10"/>
    <mergeCell ref="H6:H10"/>
    <mergeCell ref="I6:M6"/>
    <mergeCell ref="N6:N10"/>
    <mergeCell ref="O6:Q6"/>
    <mergeCell ref="U6:AD6"/>
    <mergeCell ref="AE6:AN6"/>
    <mergeCell ref="AO6:AX6"/>
    <mergeCell ref="F5:Q5"/>
    <mergeCell ref="AE8:AI8"/>
    <mergeCell ref="AJ8:AN8"/>
    <mergeCell ref="AO8:AS8"/>
    <mergeCell ref="AT8:AX8"/>
    <mergeCell ref="A5:A10"/>
    <mergeCell ref="B5:B10"/>
    <mergeCell ref="C5:C10"/>
    <mergeCell ref="D5:D10"/>
    <mergeCell ref="E5:E10"/>
  </mergeCells>
  <pageMargins left="0.31496062992125984" right="0.31496062992125984" top="0.74803149606299213" bottom="0.7480314960629921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/>
  </sheetViews>
  <sheetFormatPr defaultRowHeight="15" x14ac:dyDescent="0.25"/>
  <cols>
    <col min="3" max="3" width="28" customWidth="1"/>
    <col min="4" max="4" width="18.140625" customWidth="1"/>
    <col min="5" max="5" width="17.140625" customWidth="1"/>
    <col min="6" max="6" width="19" customWidth="1"/>
    <col min="7" max="7" width="18.7109375" customWidth="1"/>
    <col min="8" max="8" width="19.7109375" customWidth="1"/>
    <col min="9" max="9" width="19.140625" customWidth="1"/>
    <col min="10" max="10" width="16.42578125" customWidth="1"/>
  </cols>
  <sheetData>
    <row r="2" spans="2:10" ht="18.75" x14ac:dyDescent="0.3">
      <c r="C2" s="401" t="s">
        <v>278</v>
      </c>
    </row>
    <row r="3" spans="2:10" ht="15.75" thickBot="1" x14ac:dyDescent="0.3"/>
    <row r="4" spans="2:10" ht="16.5" thickBot="1" x14ac:dyDescent="0.3">
      <c r="B4" s="510" t="s">
        <v>279</v>
      </c>
      <c r="C4" s="510" t="s">
        <v>280</v>
      </c>
      <c r="D4" s="510" t="s">
        <v>91</v>
      </c>
      <c r="E4" s="512" t="s">
        <v>135</v>
      </c>
      <c r="F4" s="513"/>
      <c r="G4" s="510" t="s">
        <v>281</v>
      </c>
      <c r="H4" s="510" t="s">
        <v>120</v>
      </c>
      <c r="I4" s="510" t="s">
        <v>282</v>
      </c>
      <c r="J4" s="426" t="s">
        <v>283</v>
      </c>
    </row>
    <row r="5" spans="2:10" ht="32.25" thickBot="1" x14ac:dyDescent="0.3">
      <c r="B5" s="511"/>
      <c r="C5" s="511"/>
      <c r="D5" s="511"/>
      <c r="E5" s="427" t="s">
        <v>284</v>
      </c>
      <c r="F5" s="427" t="s">
        <v>285</v>
      </c>
      <c r="G5" s="511"/>
      <c r="H5" s="511"/>
      <c r="I5" s="511"/>
      <c r="J5" s="427" t="s">
        <v>286</v>
      </c>
    </row>
    <row r="6" spans="2:10" ht="16.5" thickBot="1" x14ac:dyDescent="0.3">
      <c r="B6" s="428">
        <v>1</v>
      </c>
      <c r="C6" s="427">
        <v>2</v>
      </c>
      <c r="D6" s="427">
        <v>3</v>
      </c>
      <c r="E6" s="427">
        <v>4</v>
      </c>
      <c r="F6" s="427">
        <v>5</v>
      </c>
      <c r="G6" s="429">
        <v>6</v>
      </c>
      <c r="H6" s="427">
        <v>7</v>
      </c>
      <c r="I6" s="427">
        <v>8</v>
      </c>
      <c r="J6" s="427">
        <v>9</v>
      </c>
    </row>
    <row r="7" spans="2:10" ht="16.5" thickBot="1" x14ac:dyDescent="0.3">
      <c r="B7" s="428" t="s">
        <v>10</v>
      </c>
      <c r="C7" s="427" t="s">
        <v>287</v>
      </c>
      <c r="D7" s="427" t="s">
        <v>288</v>
      </c>
      <c r="E7" s="427" t="s">
        <v>288</v>
      </c>
      <c r="F7" s="427" t="s">
        <v>288</v>
      </c>
      <c r="G7" s="430" t="s">
        <v>289</v>
      </c>
      <c r="H7" s="427" t="s">
        <v>288</v>
      </c>
      <c r="I7" s="427" t="s">
        <v>290</v>
      </c>
      <c r="J7" s="427" t="s">
        <v>291</v>
      </c>
    </row>
    <row r="8" spans="2:10" ht="16.5" thickBot="1" x14ac:dyDescent="0.3">
      <c r="B8" s="428" t="s">
        <v>11</v>
      </c>
      <c r="C8" s="427" t="s">
        <v>287</v>
      </c>
      <c r="D8" s="427" t="s">
        <v>288</v>
      </c>
      <c r="E8" s="427" t="s">
        <v>288</v>
      </c>
      <c r="F8" s="427" t="s">
        <v>288</v>
      </c>
      <c r="G8" s="430" t="s">
        <v>289</v>
      </c>
      <c r="H8" s="427" t="s">
        <v>288</v>
      </c>
      <c r="I8" s="427" t="s">
        <v>290</v>
      </c>
      <c r="J8" s="427" t="s">
        <v>291</v>
      </c>
    </row>
    <row r="9" spans="2:10" ht="16.5" thickBot="1" x14ac:dyDescent="0.3">
      <c r="B9" s="428" t="s">
        <v>12</v>
      </c>
      <c r="C9" s="427" t="s">
        <v>303</v>
      </c>
      <c r="D9" s="427" t="s">
        <v>293</v>
      </c>
      <c r="E9" s="427" t="s">
        <v>299</v>
      </c>
      <c r="F9" s="427" t="s">
        <v>288</v>
      </c>
      <c r="G9" s="430" t="s">
        <v>289</v>
      </c>
      <c r="H9" s="427" t="s">
        <v>288</v>
      </c>
      <c r="I9" s="427" t="s">
        <v>294</v>
      </c>
      <c r="J9" s="427" t="s">
        <v>291</v>
      </c>
    </row>
    <row r="10" spans="2:10" ht="16.5" thickBot="1" x14ac:dyDescent="0.3">
      <c r="B10" s="428" t="s">
        <v>189</v>
      </c>
      <c r="C10" s="427" t="s">
        <v>302</v>
      </c>
      <c r="D10" s="427" t="s">
        <v>296</v>
      </c>
      <c r="E10" s="427" t="s">
        <v>299</v>
      </c>
      <c r="F10" s="427" t="s">
        <v>292</v>
      </c>
      <c r="G10" s="430" t="s">
        <v>295</v>
      </c>
      <c r="H10" s="427" t="s">
        <v>296</v>
      </c>
      <c r="I10" s="430" t="s">
        <v>289</v>
      </c>
      <c r="J10" s="427" t="s">
        <v>297</v>
      </c>
    </row>
    <row r="11" spans="2:10" ht="16.5" thickBot="1" x14ac:dyDescent="0.3">
      <c r="B11" s="428" t="s">
        <v>114</v>
      </c>
      <c r="C11" s="427" t="s">
        <v>304</v>
      </c>
      <c r="D11" s="427" t="s">
        <v>290</v>
      </c>
      <c r="E11" s="427" t="s">
        <v>298</v>
      </c>
      <c r="F11" s="427" t="s">
        <v>292</v>
      </c>
      <c r="G11" s="427" t="s">
        <v>299</v>
      </c>
      <c r="H11" s="427" t="s">
        <v>296</v>
      </c>
      <c r="I11" s="427" t="s">
        <v>300</v>
      </c>
      <c r="J11" s="427" t="s">
        <v>301</v>
      </c>
    </row>
  </sheetData>
  <mergeCells count="7">
    <mergeCell ref="I4:I5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УП_2023</vt:lpstr>
      <vt:lpstr>Свод данных по бюджету времени</vt:lpstr>
      <vt:lpstr>УП_2023!Область_печати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2023-05-24T09:45:57Z</cp:lastPrinted>
  <dcterms:created xsi:type="dcterms:W3CDTF">2022-01-17T10:37:03Z</dcterms:created>
  <dcterms:modified xsi:type="dcterms:W3CDTF">2024-02-26T20:03:41Z</dcterms:modified>
</cp:coreProperties>
</file>